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7EB82D93-3569-4D89-99EE-C8EDA0A71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A DET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5" i="15" l="1"/>
  <c r="AF35" i="15"/>
  <c r="AF16" i="15"/>
  <c r="AA16" i="15"/>
  <c r="AG35" i="15"/>
  <c r="AF20" i="15"/>
  <c r="AF18" i="15"/>
  <c r="AG39" i="15" l="1"/>
  <c r="L33" i="15"/>
  <c r="M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33" i="15" s="1"/>
  <c r="AH28" i="15" l="1"/>
  <c r="AA28" i="15"/>
  <c r="AA27" i="15"/>
  <c r="H27" i="15"/>
  <c r="AA30" i="15"/>
  <c r="AA29" i="15"/>
  <c r="H29" i="15"/>
  <c r="H15" i="15"/>
  <c r="AA15" i="15"/>
  <c r="AH16" i="15"/>
  <c r="H17" i="15"/>
  <c r="AA17" i="15"/>
  <c r="AA18" i="15"/>
  <c r="AB18" i="15" s="1"/>
  <c r="AC18" i="15" s="1"/>
  <c r="AH18" i="15"/>
  <c r="AA19" i="15"/>
  <c r="AA20" i="15"/>
  <c r="AB20" i="15" s="1"/>
  <c r="AC20" i="15" s="1"/>
  <c r="AH20" i="15"/>
  <c r="H21" i="15"/>
  <c r="AA21" i="15"/>
  <c r="AA22" i="15"/>
  <c r="AB22" i="15" s="1"/>
  <c r="AC22" i="15" s="1"/>
  <c r="AH22" i="15"/>
  <c r="H23" i="15"/>
  <c r="AA23" i="15"/>
  <c r="AA24" i="15"/>
  <c r="AB24" i="15" s="1"/>
  <c r="AC24" i="15" s="1"/>
  <c r="AH24" i="15"/>
  <c r="H25" i="15"/>
  <c r="AA25" i="15"/>
  <c r="AA26" i="15"/>
  <c r="AB26" i="15" s="1"/>
  <c r="AC26" i="15" s="1"/>
  <c r="AH26" i="15"/>
  <c r="AA33" i="15"/>
  <c r="H31" i="15"/>
  <c r="AA31" i="15"/>
  <c r="AA32" i="15"/>
  <c r="AB32" i="15" s="1"/>
  <c r="AC32" i="15" s="1"/>
  <c r="AB30" i="15" l="1"/>
  <c r="AC30" i="15" s="1"/>
  <c r="AC28" i="15"/>
  <c r="AB28" i="15"/>
  <c r="AB16" i="15"/>
  <c r="AC16" i="15" s="1"/>
  <c r="AA34" i="15"/>
  <c r="AE39" i="15"/>
  <c r="AB35" i="15"/>
  <c r="AE38" i="15" l="1"/>
  <c r="AC35" i="15"/>
  <c r="AG38" i="15" s="1"/>
</calcChain>
</file>

<file path=xl/sharedStrings.xml><?xml version="1.0" encoding="utf-8"?>
<sst xmlns="http://schemas.openxmlformats.org/spreadsheetml/2006/main" count="144" uniqueCount="112">
  <si>
    <t>PROGRAMA:</t>
  </si>
  <si>
    <t>OBJETIVO GENERAL</t>
  </si>
  <si>
    <t>No.</t>
  </si>
  <si>
    <t>ACTIVIDADES</t>
  </si>
  <si>
    <t>UNIDAD DE MEDIDA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</si>
  <si>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</si>
  <si>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</si>
  <si>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</si>
  <si>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</si>
  <si>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</si>
  <si>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</si>
  <si>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</si>
  <si>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</si>
  <si>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</si>
  <si>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</t>
  </si>
  <si>
    <t>R</t>
  </si>
  <si>
    <t>SUBPROGRAMA</t>
  </si>
  <si>
    <t>CALENDARIZACION ANUAL</t>
  </si>
  <si>
    <t xml:space="preserve">TOTAL TRIMESTRAL </t>
  </si>
  <si>
    <t>AVANCE FINANCIERO</t>
  </si>
  <si>
    <t>PRESUPUESTO POR EJERCER</t>
  </si>
  <si>
    <t>CALIFICACION POR ACTIVIDAD</t>
  </si>
  <si>
    <t>VALOR ACTIVIDAD</t>
  </si>
  <si>
    <t>Total</t>
  </si>
  <si>
    <t>Hombres</t>
  </si>
  <si>
    <t>Mujeres</t>
  </si>
  <si>
    <t>Rango</t>
  </si>
  <si>
    <t>CALIFICACION PROGRAMA</t>
  </si>
  <si>
    <t>VALOR PROGRAMA</t>
  </si>
  <si>
    <t>PRESUPUESTO</t>
  </si>
  <si>
    <t>POR CAPITULO</t>
  </si>
  <si>
    <t>APROBADO / MODIFICADO</t>
  </si>
  <si>
    <t>PROYECTADO</t>
  </si>
  <si>
    <t>ALTA</t>
  </si>
  <si>
    <t>CLAVE PROGRAMATICA</t>
  </si>
  <si>
    <t>AMPLIACION/REDUCCION</t>
  </si>
  <si>
    <t>PROGRAMADO/REALIZADO</t>
  </si>
  <si>
    <t>MODIFICADO</t>
  </si>
  <si>
    <t>AVANCE</t>
  </si>
  <si>
    <t>TOTAL FISICO</t>
  </si>
  <si>
    <t>TOTAL FINANCIERO</t>
  </si>
  <si>
    <t>UNIDAD EJECUTORA</t>
  </si>
  <si>
    <t>UNIDAD RESPONSABLE</t>
  </si>
  <si>
    <t>AVANCE FISICO</t>
  </si>
  <si>
    <t>POR LA UNIDAD EJECUTORA</t>
  </si>
  <si>
    <t>POR LA UNIDAD RESPONSABLE</t>
  </si>
  <si>
    <t xml:space="preserve">EL PLAN MUNICIPAL DE DESARROLLO  </t>
  </si>
  <si>
    <t>EJERCICIO FISCAL 2023</t>
  </si>
  <si>
    <t>% AVANCE FISICO</t>
  </si>
  <si>
    <t>% AVANCE POR ALCANZAR MODIFICADAS</t>
  </si>
  <si>
    <t>% AVANCE FINANCIERO</t>
  </si>
  <si>
    <t>INDICADOR DE PROPOSITO</t>
  </si>
  <si>
    <t>4TO TRIM</t>
  </si>
  <si>
    <t>3ER TRIM</t>
  </si>
  <si>
    <t>2DO TRIM</t>
  </si>
  <si>
    <t>1ER TRIM</t>
  </si>
  <si>
    <t>PROGRAMA OPERATIVO ANUAL VINCULADO AL</t>
  </si>
  <si>
    <t>GOBIERNO DE TECATE B.C.</t>
  </si>
  <si>
    <t>CANTIDAD</t>
  </si>
  <si>
    <t>CANTIDAD MODIFICADA</t>
  </si>
  <si>
    <t>PMD</t>
  </si>
  <si>
    <t>METAS</t>
  </si>
  <si>
    <t>POBLACION OBJETIVO</t>
  </si>
  <si>
    <t>3.4.2</t>
  </si>
  <si>
    <t>3.4.4</t>
  </si>
  <si>
    <t>3.4.8</t>
  </si>
  <si>
    <t>3.4.5 3.4.9</t>
  </si>
  <si>
    <t>3.4.1 3.4.10</t>
  </si>
  <si>
    <t>3.4.3</t>
  </si>
  <si>
    <t>Llevar a cabo las gestiones, asesorías y capacitaciones a prestadoras y prestadores de servicios turísticos del Municipio.</t>
  </si>
  <si>
    <t>3.4.7</t>
  </si>
  <si>
    <t>Establecer las políticas, estrategias, acciones y proyectos con la finalidad de alcanzar el máximo potencial de la ciudad de Tecate como innovador y sustentable de manera responsable, eficiente y capaz en las áreas de economía, turismo y recreación.</t>
  </si>
  <si>
    <t>Coadyuvar en la gestión para la apertura de espacios para el desarrollo y la sustentabilidad turística y económica mediante diversos mecanismos político sociales, que generen una dinámica económica con nuevas ofertas turísticas que garanticen la permanencia en el Programa Pueblos Mágicos y fomenten la implementación de nuevas fuentes de trabajo y/o mejora de las ya existentes.</t>
  </si>
  <si>
    <t>Dirección, Subdirección,  Promoción Económica, Promoción Turística y Técnico</t>
  </si>
  <si>
    <t>12-311-E2600</t>
  </si>
  <si>
    <t>Lic. Ricardo Alejandro Camargo Jiménez</t>
  </si>
  <si>
    <t>Realizar convenios de colaboración y vinculaciones con cámaras, grupos intermedios e instituciones educativas, fortaleciendo estrategias de creación y promoción de la oferta laboral.</t>
  </si>
  <si>
    <t>Establecer alianzas estratégicas entre Gobierno, Empresas y organismos empresariales y Coadyuvar en la realización de exposiciones y   eventos que promuevan las actividades comerciales,  de servicio, proveeduría e Inversión Industrial en el ámbito nacional y extranjero.</t>
  </si>
  <si>
    <t>Brindar orientación a los pequeños comerciantes productores, emprendedores y agricultores e integrantes del sector industrial que deseen consolidar su establecimiento fungiendo como difusores de los programas federales para el desarrollo económico del municipio.</t>
  </si>
  <si>
    <t>Realizar acciones que permitan facilitar la apertura rápida de empresas por medio de la Mejora Regulatoria y Ventanilla Única.</t>
  </si>
  <si>
    <t>Promover las Bondades de Tecate como atractivo turístico y de inversión  y a su vez implementar programas de Turismo Social, incluyente y sustentable beneficiando de igual manera a las y los Ciudadanos.</t>
  </si>
  <si>
    <t>Participar en el Tianguis Turístico, Tianguis Turístico de Pueblos Mágicos, así como en exposiciones en congresos estatales, nacionales e internacionales con la finalidad de promover a Tecate como Pueblo Mágico y destino turístico.</t>
  </si>
  <si>
    <t>Director de Desarrollo Económico y Turismo</t>
  </si>
  <si>
    <t>00-04 años</t>
  </si>
  <si>
    <t>05-09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</si>
  <si>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</si>
  <si>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</si>
  <si>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</si>
  <si>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</si>
  <si>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</si>
  <si>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</si>
  <si>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</si>
  <si>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</si>
  <si>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</si>
  <si>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</si>
  <si>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</si>
  <si>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</si>
  <si>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</si>
  <si>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 años y más</t>
  </si>
  <si>
    <t>No especificado</t>
  </si>
  <si>
    <t>Convenios</t>
  </si>
  <si>
    <t>Eventos</t>
  </si>
  <si>
    <t>Festival</t>
  </si>
  <si>
    <t>Exposiciones</t>
  </si>
  <si>
    <t>Capacitaciones</t>
  </si>
  <si>
    <t>Coordinar eventos donde se promueva a Tecate y su vocación industrial que permitan facilitar el intercambio de productos y servicios.</t>
  </si>
  <si>
    <t>Dirección de Desarrollo Económico y Turismo</t>
  </si>
  <si>
    <t>Comerciantes</t>
  </si>
  <si>
    <t>Ventanilla única</t>
  </si>
  <si>
    <t>Convención</t>
  </si>
  <si>
    <t>Coordinar eventos de orden social y cultural que promuevan los productos y servicios de la localidad, mediantes Festivales, Exposiciones y ferias.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</si>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</sst>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_-;_-@"/>
    <numFmt numFmtId="167" formatCode="_-[$$-80A]* #,##0.00_-;\-[$$-80A]* #,##0.00_-;_-[$$-80A]* &quot;-&quot;??_-;_-@_-"/>
    <numFmt numFmtId="168" formatCode="_-* #,##0_-;\-* #,##0_-;_-* &quot;-&quot;??_-;_-@_-"/>
    <numFmt numFmtId="169" formatCode="0.0%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Raleway"/>
      <family val="2"/>
    </font>
    <font>
      <b/>
      <sz val="14"/>
      <name val="Raleway"/>
      <family val="2"/>
    </font>
    <font>
      <sz val="14"/>
      <color rgb="FF000000"/>
      <name val="Raleway"/>
      <family val="2"/>
    </font>
    <font>
      <b/>
      <sz val="14"/>
      <color theme="1"/>
      <name val="Raleway"/>
      <family val="2"/>
    </font>
    <font>
      <sz val="14"/>
      <color theme="1"/>
      <name val="Raleway"/>
      <family val="2"/>
    </font>
    <font>
      <b/>
      <sz val="16"/>
      <name val="Raleway"/>
      <family val="2"/>
    </font>
    <font>
      <b/>
      <sz val="12"/>
      <color rgb="FF000000"/>
      <name val="Raleway"/>
      <family val="2"/>
    </font>
    <font>
      <b/>
      <sz val="12"/>
      <name val="Raleway"/>
      <family val="2"/>
    </font>
    <font>
      <b/>
      <sz val="14"/>
      <color rgb="FF000000"/>
      <name val="Raleway"/>
      <family val="2"/>
    </font>
    <font>
      <b/>
      <sz val="22"/>
      <name val="Raleway"/>
      <family val="2"/>
    </font>
    <font>
      <b/>
      <sz val="14"/>
      <name val="Raleway"/>
      <family val="2"/>
    </font>
    <font>
      <sz val="10"/>
      <name val="Raleway"/>
      <family val="2"/>
    </font>
    <font>
      <b/>
      <sz val="10"/>
      <name val="Raleway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Raleway"/>
      <family val="2"/>
    </font>
    <font>
      <b/>
      <sz val="11"/>
      <name val="Raleway"/>
      <family val="2"/>
    </font>
    <font>
      <sz val="10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3A3A3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3399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0" fontId="1" fillId="0" borderId="1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0">
    <xf numFmtId="0" fontId="0" fillId="0" borderId="0" xfId="0"/>
    <xf numFmtId="0" fontId="5" fillId="0" borderId="0" xfId="0" applyFont="1" applyAlignment="1">
      <alignment horizontal="left" vertical="center"/>
    </xf>
    <xf numFmtId="169" fontId="5" fillId="0" borderId="0" xfId="4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7" fillId="9" borderId="9" xfId="0" applyFont="1" applyFill="1" applyBorder="1" applyAlignment="1">
      <alignment vertical="center"/>
    </xf>
    <xf numFmtId="0" fontId="7" fillId="9" borderId="10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left" vertical="center"/>
    </xf>
    <xf numFmtId="169" fontId="7" fillId="9" borderId="10" xfId="4" applyNumberFormat="1" applyFont="1" applyFill="1" applyBorder="1" applyAlignment="1">
      <alignment vertical="center"/>
    </xf>
    <xf numFmtId="0" fontId="7" fillId="9" borderId="11" xfId="0" applyFont="1" applyFill="1" applyBorder="1" applyAlignment="1">
      <alignment vertical="center"/>
    </xf>
    <xf numFmtId="0" fontId="5" fillId="7" borderId="56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 wrapText="1"/>
    </xf>
    <xf numFmtId="166" fontId="6" fillId="6" borderId="16" xfId="0" applyNumberFormat="1" applyFont="1" applyFill="1" applyBorder="1" applyAlignment="1">
      <alignment horizontal="center" vertical="center"/>
    </xf>
    <xf numFmtId="166" fontId="6" fillId="6" borderId="17" xfId="0" applyNumberFormat="1" applyFont="1" applyFill="1" applyBorder="1" applyAlignment="1">
      <alignment horizontal="center" vertical="center"/>
    </xf>
    <xf numFmtId="166" fontId="6" fillId="6" borderId="30" xfId="0" applyNumberFormat="1" applyFont="1" applyFill="1" applyBorder="1" applyAlignment="1">
      <alignment horizontal="center" vertical="center"/>
    </xf>
    <xf numFmtId="166" fontId="6" fillId="5" borderId="16" xfId="0" applyNumberFormat="1" applyFont="1" applyFill="1" applyBorder="1" applyAlignment="1">
      <alignment horizontal="center" vertical="center"/>
    </xf>
    <xf numFmtId="166" fontId="6" fillId="5" borderId="17" xfId="0" applyNumberFormat="1" applyFont="1" applyFill="1" applyBorder="1" applyAlignment="1">
      <alignment horizontal="center" vertical="center"/>
    </xf>
    <xf numFmtId="166" fontId="6" fillId="5" borderId="30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/>
    </xf>
    <xf numFmtId="166" fontId="6" fillId="2" borderId="17" xfId="0" applyNumberFormat="1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Border="1" applyAlignment="1">
      <alignment horizontal="center" vertical="center"/>
    </xf>
    <xf numFmtId="9" fontId="5" fillId="2" borderId="24" xfId="4" applyFont="1" applyFill="1" applyBorder="1" applyAlignment="1">
      <alignment horizontal="center" vertical="center"/>
    </xf>
    <xf numFmtId="169" fontId="5" fillId="2" borderId="24" xfId="4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9" fontId="13" fillId="0" borderId="42" xfId="4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3" fontId="6" fillId="8" borderId="25" xfId="0" applyNumberFormat="1" applyFont="1" applyFill="1" applyBorder="1" applyAlignment="1">
      <alignment horizontal="center" vertical="center" wrapText="1"/>
    </xf>
    <xf numFmtId="166" fontId="6" fillId="8" borderId="18" xfId="0" applyNumberFormat="1" applyFont="1" applyFill="1" applyBorder="1" applyAlignment="1">
      <alignment horizontal="center" vertical="center"/>
    </xf>
    <xf numFmtId="166" fontId="6" fillId="8" borderId="2" xfId="0" applyNumberFormat="1" applyFont="1" applyFill="1" applyBorder="1" applyAlignment="1">
      <alignment horizontal="center" vertical="center"/>
    </xf>
    <xf numFmtId="166" fontId="6" fillId="8" borderId="20" xfId="0" applyNumberFormat="1" applyFont="1" applyFill="1" applyBorder="1" applyAlignment="1">
      <alignment horizontal="center" vertical="center"/>
    </xf>
    <xf numFmtId="166" fontId="6" fillId="8" borderId="25" xfId="0" applyNumberFormat="1" applyFont="1" applyFill="1" applyBorder="1" applyAlignment="1">
      <alignment horizontal="center" vertical="center"/>
    </xf>
    <xf numFmtId="9" fontId="6" fillId="8" borderId="25" xfId="4" applyFont="1" applyFill="1" applyBorder="1" applyAlignment="1">
      <alignment horizontal="center" vertical="center"/>
    </xf>
    <xf numFmtId="169" fontId="6" fillId="8" borderId="25" xfId="4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165" fontId="6" fillId="0" borderId="28" xfId="3" applyFont="1" applyFill="1" applyBorder="1" applyAlignment="1">
      <alignment horizontal="center" vertical="center" wrapText="1"/>
    </xf>
    <xf numFmtId="167" fontId="13" fillId="8" borderId="34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6" fontId="6" fillId="0" borderId="54" xfId="0" applyNumberFormat="1" applyFont="1" applyBorder="1" applyAlignment="1">
      <alignment horizontal="center" vertical="center" wrapText="1"/>
    </xf>
    <xf numFmtId="165" fontId="6" fillId="0" borderId="24" xfId="3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67" fontId="13" fillId="0" borderId="4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67" fontId="13" fillId="0" borderId="34" xfId="0" applyNumberFormat="1" applyFont="1" applyBorder="1" applyAlignment="1">
      <alignment horizontal="center" vertical="center" wrapText="1"/>
    </xf>
    <xf numFmtId="3" fontId="6" fillId="5" borderId="24" xfId="0" applyNumberFormat="1" applyFont="1" applyFill="1" applyBorder="1" applyAlignment="1">
      <alignment horizontal="center" vertical="center" wrapText="1"/>
    </xf>
    <xf numFmtId="166" fontId="6" fillId="3" borderId="50" xfId="0" applyNumberFormat="1" applyFont="1" applyFill="1" applyBorder="1" applyAlignment="1">
      <alignment horizontal="center" vertical="center"/>
    </xf>
    <xf numFmtId="9" fontId="5" fillId="5" borderId="51" xfId="4" applyFont="1" applyFill="1" applyBorder="1" applyAlignment="1">
      <alignment horizontal="center" vertical="center"/>
    </xf>
    <xf numFmtId="169" fontId="5" fillId="5" borderId="51" xfId="4" applyNumberFormat="1" applyFont="1" applyFill="1" applyBorder="1" applyAlignment="1">
      <alignment horizontal="center" vertical="center"/>
    </xf>
    <xf numFmtId="3" fontId="6" fillId="5" borderId="25" xfId="0" applyNumberFormat="1" applyFont="1" applyFill="1" applyBorder="1" applyAlignment="1">
      <alignment horizontal="center" vertical="center" wrapText="1"/>
    </xf>
    <xf numFmtId="166" fontId="6" fillId="6" borderId="21" xfId="0" applyNumberFormat="1" applyFont="1" applyFill="1" applyBorder="1" applyAlignment="1">
      <alignment horizontal="center" vertical="center"/>
    </xf>
    <xf numFmtId="166" fontId="6" fillId="6" borderId="22" xfId="0" applyNumberFormat="1" applyFont="1" applyFill="1" applyBorder="1" applyAlignment="1">
      <alignment horizontal="center" vertical="center"/>
    </xf>
    <xf numFmtId="166" fontId="6" fillId="6" borderId="23" xfId="0" applyNumberFormat="1" applyFont="1" applyFill="1" applyBorder="1" applyAlignment="1">
      <alignment horizontal="center" vertical="center"/>
    </xf>
    <xf numFmtId="166" fontId="6" fillId="5" borderId="21" xfId="0" applyNumberFormat="1" applyFont="1" applyFill="1" applyBorder="1" applyAlignment="1">
      <alignment horizontal="center" vertical="center"/>
    </xf>
    <xf numFmtId="166" fontId="6" fillId="5" borderId="22" xfId="0" applyNumberFormat="1" applyFont="1" applyFill="1" applyBorder="1" applyAlignment="1">
      <alignment horizontal="center" vertical="center"/>
    </xf>
    <xf numFmtId="166" fontId="6" fillId="5" borderId="23" xfId="0" applyNumberFormat="1" applyFont="1" applyFill="1" applyBorder="1" applyAlignment="1">
      <alignment horizontal="center" vertical="center"/>
    </xf>
    <xf numFmtId="166" fontId="6" fillId="5" borderId="53" xfId="0" applyNumberFormat="1" applyFont="1" applyFill="1" applyBorder="1" applyAlignment="1">
      <alignment horizontal="center" vertical="center"/>
    </xf>
    <xf numFmtId="9" fontId="6" fillId="5" borderId="25" xfId="4" applyFont="1" applyFill="1" applyBorder="1" applyAlignment="1">
      <alignment horizontal="center" vertical="center"/>
    </xf>
    <xf numFmtId="169" fontId="6" fillId="5" borderId="25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9" fontId="6" fillId="2" borderId="35" xfId="4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35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9" fontId="5" fillId="0" borderId="1" xfId="4" applyNumberFormat="1" applyFont="1" applyBorder="1" applyAlignment="1">
      <alignment horizontal="center" vertical="center"/>
    </xf>
    <xf numFmtId="169" fontId="6" fillId="11" borderId="9" xfId="4" applyNumberFormat="1" applyFont="1" applyFill="1" applyBorder="1" applyAlignment="1">
      <alignment vertical="center"/>
    </xf>
    <xf numFmtId="0" fontId="6" fillId="11" borderId="10" xfId="0" applyFont="1" applyFill="1" applyBorder="1" applyAlignment="1">
      <alignment vertical="center"/>
    </xf>
    <xf numFmtId="0" fontId="6" fillId="11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1" fontId="6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9" fontId="5" fillId="0" borderId="1" xfId="4" applyNumberFormat="1" applyFont="1" applyBorder="1" applyAlignment="1">
      <alignment vertical="center"/>
    </xf>
    <xf numFmtId="9" fontId="6" fillId="2" borderId="15" xfId="4" applyFont="1" applyFill="1" applyBorder="1" applyAlignment="1">
      <alignment horizontal="center" vertical="center" wrapText="1"/>
    </xf>
    <xf numFmtId="164" fontId="12" fillId="2" borderId="35" xfId="2" applyFont="1" applyFill="1" applyBorder="1" applyAlignment="1">
      <alignment horizontal="center" vertical="center" wrapText="1"/>
    </xf>
    <xf numFmtId="10" fontId="6" fillId="2" borderId="15" xfId="4" applyNumberFormat="1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4" fillId="0" borderId="1" xfId="0" applyFont="1" applyBorder="1" applyAlignment="1">
      <alignment vertical="top"/>
    </xf>
    <xf numFmtId="0" fontId="7" fillId="9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36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164" fontId="6" fillId="0" borderId="24" xfId="2" applyFont="1" applyFill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9" fontId="6" fillId="0" borderId="28" xfId="3" applyNumberFormat="1" applyFont="1" applyFill="1" applyBorder="1" applyAlignment="1">
      <alignment horizontal="center" vertical="center" wrapText="1"/>
    </xf>
    <xf numFmtId="9" fontId="13" fillId="8" borderId="28" xfId="4" applyFont="1" applyFill="1" applyBorder="1" applyAlignment="1">
      <alignment horizontal="left" vertical="center" wrapText="1"/>
    </xf>
    <xf numFmtId="166" fontId="13" fillId="8" borderId="28" xfId="4" applyNumberFormat="1" applyFont="1" applyFill="1" applyBorder="1" applyAlignment="1">
      <alignment horizontal="left" vertical="center" wrapText="1"/>
    </xf>
    <xf numFmtId="164" fontId="13" fillId="8" borderId="28" xfId="4" applyNumberFormat="1" applyFont="1" applyFill="1" applyBorder="1" applyAlignment="1">
      <alignment horizontal="left" vertical="center" wrapText="1"/>
    </xf>
    <xf numFmtId="164" fontId="13" fillId="8" borderId="28" xfId="2" applyFont="1" applyFill="1" applyBorder="1" applyAlignment="1">
      <alignment horizontal="left" vertical="center" wrapText="1"/>
    </xf>
    <xf numFmtId="0" fontId="12" fillId="10" borderId="65" xfId="0" applyFont="1" applyFill="1" applyBorder="1" applyAlignment="1">
      <alignment horizontal="center" vertical="center" wrapText="1"/>
    </xf>
    <xf numFmtId="0" fontId="12" fillId="10" borderId="60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36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53" xfId="0" applyFont="1" applyFill="1" applyBorder="1" applyAlignment="1">
      <alignment horizontal="center" vertical="center" wrapText="1"/>
    </xf>
    <xf numFmtId="3" fontId="12" fillId="10" borderId="9" xfId="0" applyNumberFormat="1" applyFont="1" applyFill="1" applyBorder="1" applyAlignment="1">
      <alignment horizontal="center" vertical="center" wrapText="1"/>
    </xf>
    <xf numFmtId="3" fontId="12" fillId="10" borderId="10" xfId="0" applyNumberFormat="1" applyFont="1" applyFill="1" applyBorder="1" applyAlignment="1">
      <alignment horizontal="center" vertical="center" wrapText="1"/>
    </xf>
    <xf numFmtId="3" fontId="12" fillId="10" borderId="11" xfId="0" applyNumberFormat="1" applyFont="1" applyFill="1" applyBorder="1" applyAlignment="1">
      <alignment horizontal="center" vertical="center" wrapText="1"/>
    </xf>
    <xf numFmtId="3" fontId="12" fillId="10" borderId="27" xfId="0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168" fontId="6" fillId="9" borderId="31" xfId="3" applyNumberFormat="1" applyFont="1" applyFill="1" applyBorder="1" applyAlignment="1">
      <alignment horizontal="center" vertical="center" wrapText="1"/>
    </xf>
    <xf numFmtId="168" fontId="6" fillId="9" borderId="28" xfId="3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6" fontId="6" fillId="2" borderId="56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6" fontId="6" fillId="2" borderId="20" xfId="0" applyNumberFormat="1" applyFont="1" applyFill="1" applyBorder="1" applyAlignment="1">
      <alignment horizontal="left" vertical="center" wrapText="1"/>
    </xf>
    <xf numFmtId="166" fontId="6" fillId="2" borderId="23" xfId="0" applyNumberFormat="1" applyFont="1" applyFill="1" applyBorder="1" applyAlignment="1">
      <alignment horizontal="left" vertical="center" wrapText="1"/>
    </xf>
    <xf numFmtId="166" fontId="6" fillId="2" borderId="59" xfId="0" applyNumberFormat="1" applyFont="1" applyFill="1" applyBorder="1" applyAlignment="1">
      <alignment horizontal="left" vertical="center" wrapText="1"/>
    </xf>
    <xf numFmtId="166" fontId="6" fillId="2" borderId="49" xfId="0" applyNumberFormat="1" applyFont="1" applyFill="1" applyBorder="1" applyAlignment="1">
      <alignment horizontal="left" vertical="center" wrapText="1"/>
    </xf>
    <xf numFmtId="166" fontId="6" fillId="2" borderId="29" xfId="0" applyNumberFormat="1" applyFont="1" applyFill="1" applyBorder="1" applyAlignment="1">
      <alignment horizontal="left" vertical="center" wrapText="1"/>
    </xf>
    <xf numFmtId="166" fontId="6" fillId="2" borderId="25" xfId="0" applyNumberFormat="1" applyFont="1" applyFill="1" applyBorder="1" applyAlignment="1">
      <alignment horizontal="left" vertical="center" wrapText="1"/>
    </xf>
    <xf numFmtId="166" fontId="6" fillId="0" borderId="55" xfId="0" applyNumberFormat="1" applyFont="1" applyBorder="1" applyAlignment="1">
      <alignment horizontal="center" vertical="center" wrapText="1"/>
    </xf>
    <xf numFmtId="166" fontId="6" fillId="0" borderId="43" xfId="0" applyNumberFormat="1" applyFont="1" applyBorder="1" applyAlignment="1">
      <alignment horizontal="center" vertical="center" wrapText="1"/>
    </xf>
    <xf numFmtId="166" fontId="6" fillId="0" borderId="38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15" fillId="2" borderId="18" xfId="0" quotePrefix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166" fontId="6" fillId="2" borderId="20" xfId="0" applyNumberFormat="1" applyFont="1" applyFill="1" applyBorder="1" applyAlignment="1">
      <alignment vertical="center" wrapText="1"/>
    </xf>
    <xf numFmtId="166" fontId="6" fillId="2" borderId="59" xfId="0" applyNumberFormat="1" applyFont="1" applyFill="1" applyBorder="1" applyAlignment="1">
      <alignment vertical="center" wrapText="1"/>
    </xf>
    <xf numFmtId="166" fontId="6" fillId="2" borderId="29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6" fontId="6" fillId="0" borderId="43" xfId="0" applyNumberFormat="1" applyFont="1" applyBorder="1" applyAlignment="1">
      <alignment horizontal="center" vertical="center"/>
    </xf>
    <xf numFmtId="166" fontId="6" fillId="0" borderId="50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/>
    </xf>
    <xf numFmtId="0" fontId="5" fillId="11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3" fontId="12" fillId="10" borderId="31" xfId="0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/>
    </xf>
    <xf numFmtId="0" fontId="12" fillId="12" borderId="24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169" fontId="12" fillId="12" borderId="24" xfId="4" applyNumberFormat="1" applyFont="1" applyFill="1" applyBorder="1" applyAlignment="1">
      <alignment horizontal="center" vertical="center" wrapText="1"/>
    </xf>
    <xf numFmtId="169" fontId="12" fillId="12" borderId="29" xfId="4" applyNumberFormat="1" applyFont="1" applyFill="1" applyBorder="1" applyAlignment="1">
      <alignment horizontal="center" vertical="center" wrapText="1"/>
    </xf>
    <xf numFmtId="169" fontId="20" fillId="11" borderId="40" xfId="4" applyNumberFormat="1" applyFont="1" applyFill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textRotation="90" wrapText="1"/>
    </xf>
    <xf numFmtId="0" fontId="6" fillId="10" borderId="43" xfId="0" applyFont="1" applyFill="1" applyBorder="1" applyAlignment="1">
      <alignment horizontal="center" vertical="center" textRotation="90" wrapText="1"/>
    </xf>
    <xf numFmtId="0" fontId="6" fillId="10" borderId="31" xfId="0" applyFont="1" applyFill="1" applyBorder="1" applyAlignment="1">
      <alignment horizontal="center" vertical="center" textRotation="90" wrapText="1"/>
    </xf>
    <xf numFmtId="0" fontId="6" fillId="10" borderId="28" xfId="0" applyFont="1" applyFill="1" applyBorder="1" applyAlignment="1">
      <alignment horizontal="center" vertical="center" textRotation="90" wrapText="1"/>
    </xf>
    <xf numFmtId="166" fontId="6" fillId="2" borderId="5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166" fontId="12" fillId="0" borderId="27" xfId="0" applyNumberFormat="1" applyFont="1" applyBorder="1" applyAlignment="1">
      <alignment horizontal="center" vertical="center" wrapText="1"/>
    </xf>
    <xf numFmtId="166" fontId="12" fillId="0" borderId="3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center" vertical="center"/>
    </xf>
    <xf numFmtId="3" fontId="12" fillId="10" borderId="29" xfId="0" applyNumberFormat="1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20" fillId="11" borderId="30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/>
    </xf>
    <xf numFmtId="0" fontId="20" fillId="11" borderId="39" xfId="0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8" fillId="12" borderId="39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5" fillId="2" borderId="16" xfId="0" quotePrefix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6" fillId="2" borderId="64" xfId="0" applyNumberFormat="1" applyFont="1" applyFill="1" applyBorder="1" applyAlignment="1">
      <alignment vertical="center" wrapText="1"/>
    </xf>
    <xf numFmtId="166" fontId="6" fillId="2" borderId="5" xfId="0" applyNumberFormat="1" applyFont="1" applyFill="1" applyBorder="1" applyAlignment="1">
      <alignment vertical="center" wrapText="1"/>
    </xf>
    <xf numFmtId="167" fontId="11" fillId="9" borderId="42" xfId="0" applyNumberFormat="1" applyFont="1" applyFill="1" applyBorder="1" applyAlignment="1">
      <alignment horizontal="center" vertical="center" wrapText="1"/>
    </xf>
    <xf numFmtId="167" fontId="11" fillId="9" borderId="44" xfId="0" applyNumberFormat="1" applyFont="1" applyFill="1" applyBorder="1" applyAlignment="1">
      <alignment horizontal="center" vertical="center" wrapText="1"/>
    </xf>
    <xf numFmtId="167" fontId="11" fillId="9" borderId="45" xfId="0" applyNumberFormat="1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6" fontId="6" fillId="2" borderId="17" xfId="0" applyNumberFormat="1" applyFont="1" applyFill="1" applyBorder="1" applyAlignment="1"/>
    <xf numFmtId="166" fontId="6" fillId="8" borderId="2" xfId="0" applyNumberFormat="1" applyFont="1" applyFill="1" applyBorder="1" applyAlignment="1"/>
    <xf numFmtId="10" fontId="13" fillId="8" borderId="28" xfId="4" applyNumberFormat="1" applyFont="1" applyFill="1" applyBorder="1" applyAlignment="1">
      <alignment horizontal="center" vertical="center" wrapText="1"/>
    </xf>
  </cellXfs>
  <cellStyles count="5">
    <cellStyle name="Millares" xfId="3" builtinId="3"/>
    <cellStyle name="Moneda" xfId="2" builtinId="4"/>
    <cellStyle name="Normal" xfId="0" builtinId="0"/>
    <cellStyle name="Normal 2" xfId="1" xr:uid="{00000000-0005-0000-0000-000003000000}"/>
    <cellStyle name="Porcentaje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8254</xdr:colOff>
      <xdr:row>0</xdr:row>
      <xdr:rowOff>0</xdr:rowOff>
    </xdr:from>
    <xdr:to>
      <xdr:col>3</xdr:col>
      <xdr:colOff>26220</xdr:colOff>
      <xdr:row>4</xdr:row>
      <xdr:rowOff>63500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" y="0"/>
          <a:ext cx="5047166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3"/>
  <sheetViews>
    <sheetView tabSelected="1" zoomScale="60" zoomScaleNormal="60" workbookViewId="0">
      <selection activeCell="AB44" sqref="AB44"/>
    </sheetView>
  </sheetViews>
  <sheetFormatPr baseColWidth="10" defaultColWidth="17.28515625" defaultRowHeight="32.25" customHeight="1" x14ac:dyDescent="0.2"/>
  <cols>
    <col min="1" max="1" width="8.140625" style="95" customWidth="1"/>
    <col min="2" max="2" width="61.85546875" style="95" customWidth="1"/>
    <col min="3" max="3" width="5.28515625" style="95" customWidth="1"/>
    <col min="4" max="4" width="12.85546875" style="95" customWidth="1"/>
    <col min="5" max="5" width="23.7109375" style="95" customWidth="1"/>
    <col min="6" max="6" width="13.140625" style="1" customWidth="1"/>
    <col min="7" max="7" width="12.85546875" style="95" customWidth="1"/>
    <col min="8" max="8" width="18.28515625" style="95" customWidth="1"/>
    <col min="9" max="9" width="3.7109375" style="95" hidden="1" customWidth="1"/>
    <col min="10" max="10" width="15.28515625" style="95" hidden="1" customWidth="1"/>
    <col min="11" max="11" width="17.28515625" style="95" hidden="1" customWidth="1"/>
    <col min="12" max="12" width="13.28515625" style="95" hidden="1" customWidth="1"/>
    <col min="13" max="13" width="17.28515625" style="95" hidden="1" customWidth="1"/>
    <col min="14" max="14" width="18.28515625" style="95" customWidth="1"/>
    <col min="15" max="25" width="10.7109375" style="95" bestFit="1" customWidth="1"/>
    <col min="26" max="26" width="11.28515625" style="95" customWidth="1"/>
    <col min="27" max="27" width="18.85546875" style="95" customWidth="1"/>
    <col min="28" max="28" width="17.5703125" style="2" customWidth="1"/>
    <col min="29" max="29" width="16.5703125" style="95" customWidth="1"/>
    <col min="30" max="30" width="20.28515625" style="95" customWidth="1"/>
    <col min="31" max="31" width="27.140625" style="95" customWidth="1"/>
    <col min="32" max="32" width="27.7109375" style="95" customWidth="1"/>
    <col min="33" max="33" width="27.5703125" style="95" customWidth="1"/>
    <col min="34" max="34" width="18.7109375" style="95" hidden="1" customWidth="1"/>
    <col min="35" max="35" width="17.28515625" style="95" hidden="1" customWidth="1"/>
    <col min="36" max="36" width="0.5703125" style="95" customWidth="1"/>
    <col min="37" max="16384" width="17.28515625" style="95"/>
  </cols>
  <sheetData>
    <row r="1" spans="1:36" ht="32.25" customHeight="1" x14ac:dyDescent="0.2">
      <c r="A1" s="226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6" ht="32.25" customHeight="1" x14ac:dyDescent="0.2">
      <c r="A2" s="227" t="s">
        <v>56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</row>
    <row r="3" spans="1:36" ht="28.15" customHeight="1" x14ac:dyDescent="0.2">
      <c r="A3" s="227" t="s">
        <v>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</row>
    <row r="4" spans="1:36" ht="28.15" customHeight="1" x14ac:dyDescent="0.2">
      <c r="A4" s="227" t="s">
        <v>47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68"/>
      <c r="AI4" s="268"/>
    </row>
    <row r="5" spans="1:36" ht="33.75" x14ac:dyDescent="0.2">
      <c r="A5" s="272" t="s">
        <v>106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68"/>
      <c r="AI5" s="268"/>
    </row>
    <row r="6" spans="1:36" ht="33.75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3"/>
    </row>
    <row r="7" spans="1:36" ht="16.5" customHeight="1" thickBot="1" x14ac:dyDescent="0.25">
      <c r="A7" s="237" t="s">
        <v>111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135"/>
      <c r="AI7" s="135"/>
    </row>
    <row r="8" spans="1:36" ht="32.25" customHeight="1" thickBot="1" x14ac:dyDescent="0.25">
      <c r="A8" s="4"/>
      <c r="B8" s="5"/>
      <c r="C8" s="5"/>
      <c r="D8" s="5"/>
      <c r="E8" s="100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/>
      <c r="AC8" s="5"/>
      <c r="AD8" s="5"/>
      <c r="AE8" s="5"/>
      <c r="AF8" s="8"/>
      <c r="AG8" s="8"/>
      <c r="AH8" s="9"/>
      <c r="AI8" s="10"/>
    </row>
    <row r="9" spans="1:36" ht="32.25" customHeight="1" thickBot="1" x14ac:dyDescent="0.25">
      <c r="A9" s="263" t="s">
        <v>42</v>
      </c>
      <c r="B9" s="264"/>
      <c r="C9" s="228">
        <v>12</v>
      </c>
      <c r="D9" s="229"/>
      <c r="E9" s="140"/>
      <c r="F9" s="265" t="s">
        <v>0</v>
      </c>
      <c r="G9" s="265"/>
      <c r="H9" s="265"/>
      <c r="I9" s="269" t="s">
        <v>71</v>
      </c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1"/>
      <c r="AE9" s="266" t="s">
        <v>51</v>
      </c>
      <c r="AF9" s="267"/>
      <c r="AG9" s="93"/>
      <c r="AH9" s="11" t="s">
        <v>27</v>
      </c>
      <c r="AI9" s="12" t="s">
        <v>28</v>
      </c>
    </row>
    <row r="10" spans="1:36" ht="48" customHeight="1" thickBot="1" x14ac:dyDescent="0.25">
      <c r="A10" s="249" t="s">
        <v>41</v>
      </c>
      <c r="B10" s="250"/>
      <c r="C10" s="230" t="s">
        <v>73</v>
      </c>
      <c r="D10" s="231"/>
      <c r="E10" s="232"/>
      <c r="F10" s="251" t="s">
        <v>16</v>
      </c>
      <c r="G10" s="251"/>
      <c r="H10" s="251"/>
      <c r="I10" s="197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9"/>
      <c r="AE10" s="193" t="s">
        <v>34</v>
      </c>
      <c r="AF10" s="194"/>
      <c r="AG10" s="94" t="s">
        <v>74</v>
      </c>
      <c r="AH10" s="13" t="s">
        <v>33</v>
      </c>
      <c r="AI10" s="14">
        <v>3</v>
      </c>
    </row>
    <row r="11" spans="1:36" ht="40.5" customHeight="1" thickBot="1" x14ac:dyDescent="0.25">
      <c r="A11" s="195" t="s">
        <v>1</v>
      </c>
      <c r="B11" s="196"/>
      <c r="C11" s="233" t="s">
        <v>72</v>
      </c>
      <c r="D11" s="234"/>
      <c r="E11" s="235"/>
      <c r="F11" s="235"/>
      <c r="G11" s="235"/>
      <c r="H11" s="235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97"/>
      <c r="AF11" s="97"/>
      <c r="AG11" s="98"/>
      <c r="AH11" s="15"/>
      <c r="AI11" s="16"/>
    </row>
    <row r="12" spans="1:36" s="104" customFormat="1" ht="32.25" customHeight="1" thickBot="1" x14ac:dyDescent="0.25">
      <c r="A12" s="238" t="s">
        <v>2</v>
      </c>
      <c r="B12" s="240" t="s">
        <v>3</v>
      </c>
      <c r="C12" s="241"/>
      <c r="D12" s="246" t="s">
        <v>60</v>
      </c>
      <c r="E12" s="122" t="s">
        <v>61</v>
      </c>
      <c r="F12" s="123"/>
      <c r="G12" s="123"/>
      <c r="H12" s="124"/>
      <c r="I12" s="215"/>
      <c r="J12" s="129" t="s">
        <v>62</v>
      </c>
      <c r="K12" s="130"/>
      <c r="L12" s="130"/>
      <c r="M12" s="131"/>
      <c r="N12" s="132" t="s">
        <v>36</v>
      </c>
      <c r="O12" s="201" t="s">
        <v>17</v>
      </c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3"/>
      <c r="AA12" s="125" t="s">
        <v>18</v>
      </c>
      <c r="AB12" s="206" t="s">
        <v>48</v>
      </c>
      <c r="AC12" s="208" t="s">
        <v>49</v>
      </c>
      <c r="AD12" s="211" t="s">
        <v>29</v>
      </c>
      <c r="AE12" s="212"/>
      <c r="AF12" s="260" t="s">
        <v>19</v>
      </c>
      <c r="AG12" s="260" t="s">
        <v>50</v>
      </c>
      <c r="AH12" s="221" t="s">
        <v>20</v>
      </c>
      <c r="AI12" s="224" t="s">
        <v>21</v>
      </c>
      <c r="AJ12" s="185" t="s">
        <v>22</v>
      </c>
    </row>
    <row r="13" spans="1:36" s="104" customFormat="1" ht="40.5" customHeight="1" thickBot="1" x14ac:dyDescent="0.25">
      <c r="A13" s="239"/>
      <c r="B13" s="242"/>
      <c r="C13" s="243"/>
      <c r="D13" s="247"/>
      <c r="E13" s="118" t="s">
        <v>4</v>
      </c>
      <c r="F13" s="120" t="s">
        <v>58</v>
      </c>
      <c r="G13" s="125" t="s">
        <v>35</v>
      </c>
      <c r="H13" s="127" t="s">
        <v>59</v>
      </c>
      <c r="I13" s="216"/>
      <c r="J13" s="132" t="s">
        <v>26</v>
      </c>
      <c r="K13" s="132" t="s">
        <v>23</v>
      </c>
      <c r="L13" s="132" t="s">
        <v>24</v>
      </c>
      <c r="M13" s="132" t="s">
        <v>25</v>
      </c>
      <c r="N13" s="200"/>
      <c r="O13" s="188" t="s">
        <v>55</v>
      </c>
      <c r="P13" s="188"/>
      <c r="Q13" s="189"/>
      <c r="R13" s="190" t="s">
        <v>54</v>
      </c>
      <c r="S13" s="188"/>
      <c r="T13" s="189"/>
      <c r="U13" s="190" t="s">
        <v>53</v>
      </c>
      <c r="V13" s="188"/>
      <c r="W13" s="189"/>
      <c r="X13" s="190" t="s">
        <v>52</v>
      </c>
      <c r="Y13" s="188"/>
      <c r="Z13" s="189"/>
      <c r="AA13" s="204"/>
      <c r="AB13" s="207"/>
      <c r="AC13" s="209"/>
      <c r="AD13" s="191" t="s">
        <v>31</v>
      </c>
      <c r="AE13" s="192"/>
      <c r="AF13" s="261"/>
      <c r="AG13" s="261"/>
      <c r="AH13" s="222"/>
      <c r="AI13" s="225"/>
      <c r="AJ13" s="186"/>
    </row>
    <row r="14" spans="1:36" s="104" customFormat="1" ht="32.25" customHeight="1" thickBot="1" x14ac:dyDescent="0.25">
      <c r="A14" s="205"/>
      <c r="B14" s="244"/>
      <c r="C14" s="245"/>
      <c r="D14" s="248"/>
      <c r="E14" s="119"/>
      <c r="F14" s="121"/>
      <c r="G14" s="126"/>
      <c r="H14" s="128"/>
      <c r="I14" s="216"/>
      <c r="J14" s="133"/>
      <c r="K14" s="133"/>
      <c r="L14" s="133"/>
      <c r="M14" s="133"/>
      <c r="N14" s="133"/>
      <c r="O14" s="105" t="s">
        <v>5</v>
      </c>
      <c r="P14" s="106" t="s">
        <v>6</v>
      </c>
      <c r="Q14" s="107" t="s">
        <v>7</v>
      </c>
      <c r="R14" s="105" t="s">
        <v>8</v>
      </c>
      <c r="S14" s="106" t="s">
        <v>7</v>
      </c>
      <c r="T14" s="107" t="s">
        <v>9</v>
      </c>
      <c r="U14" s="105" t="s">
        <v>9</v>
      </c>
      <c r="V14" s="106" t="s">
        <v>8</v>
      </c>
      <c r="W14" s="107" t="s">
        <v>10</v>
      </c>
      <c r="X14" s="105" t="s">
        <v>11</v>
      </c>
      <c r="Y14" s="106" t="s">
        <v>12</v>
      </c>
      <c r="Z14" s="107" t="s">
        <v>13</v>
      </c>
      <c r="AA14" s="205"/>
      <c r="AB14" s="205"/>
      <c r="AC14" s="210"/>
      <c r="AD14" s="213" t="s">
        <v>30</v>
      </c>
      <c r="AE14" s="214"/>
      <c r="AF14" s="262"/>
      <c r="AG14" s="262"/>
      <c r="AH14" s="223"/>
      <c r="AI14" s="225"/>
      <c r="AJ14" s="187"/>
    </row>
    <row r="15" spans="1:36" ht="45" customHeight="1" x14ac:dyDescent="0.2">
      <c r="A15" s="252">
        <v>107</v>
      </c>
      <c r="B15" s="253" t="s">
        <v>76</v>
      </c>
      <c r="C15" s="254"/>
      <c r="D15" s="256" t="s">
        <v>67</v>
      </c>
      <c r="E15" s="257" t="s">
        <v>100</v>
      </c>
      <c r="F15" s="258">
        <v>4</v>
      </c>
      <c r="G15" s="259">
        <v>0</v>
      </c>
      <c r="H15" s="219">
        <f>+F15+G15</f>
        <v>4</v>
      </c>
      <c r="I15" s="217"/>
      <c r="J15" s="110" t="s">
        <v>83</v>
      </c>
      <c r="K15" s="111">
        <f t="shared" ref="K15:K32" si="0">L15+M15</f>
        <v>8790</v>
      </c>
      <c r="L15" s="111">
        <v>4382</v>
      </c>
      <c r="M15" s="111">
        <v>4408</v>
      </c>
      <c r="N15" s="17" t="s">
        <v>14</v>
      </c>
      <c r="O15" s="18"/>
      <c r="P15" s="19"/>
      <c r="Q15" s="20">
        <v>1</v>
      </c>
      <c r="R15" s="21"/>
      <c r="S15" s="22"/>
      <c r="T15" s="23">
        <v>1</v>
      </c>
      <c r="U15" s="21">
        <v>1</v>
      </c>
      <c r="V15" s="22"/>
      <c r="W15" s="23"/>
      <c r="X15" s="24">
        <v>1</v>
      </c>
      <c r="Y15" s="25"/>
      <c r="Z15" s="26"/>
      <c r="AA15" s="27">
        <f t="shared" ref="AA15:AA20" si="1">SUM(O15:Z15)</f>
        <v>4</v>
      </c>
      <c r="AB15" s="28">
        <v>0.05</v>
      </c>
      <c r="AC15" s="29"/>
      <c r="AD15" s="30">
        <v>10000</v>
      </c>
      <c r="AE15" s="109">
        <v>2372863.25</v>
      </c>
      <c r="AF15" s="109">
        <v>2153498.3199999998</v>
      </c>
      <c r="AG15" s="48">
        <v>35.68</v>
      </c>
      <c r="AH15" s="33"/>
      <c r="AI15" s="34" t="s">
        <v>33</v>
      </c>
      <c r="AJ15" s="35">
        <v>3</v>
      </c>
    </row>
    <row r="16" spans="1:36" ht="43.5" customHeight="1" thickBot="1" x14ac:dyDescent="0.25">
      <c r="A16" s="173"/>
      <c r="B16" s="255"/>
      <c r="C16" s="255"/>
      <c r="D16" s="179"/>
      <c r="E16" s="180"/>
      <c r="F16" s="176"/>
      <c r="G16" s="177"/>
      <c r="H16" s="178"/>
      <c r="I16" s="217"/>
      <c r="J16" s="110" t="s">
        <v>84</v>
      </c>
      <c r="K16" s="111">
        <f t="shared" si="0"/>
        <v>9473</v>
      </c>
      <c r="L16" s="111">
        <v>4815</v>
      </c>
      <c r="M16" s="111">
        <v>4658</v>
      </c>
      <c r="N16" s="36" t="s">
        <v>15</v>
      </c>
      <c r="O16" s="37"/>
      <c r="P16" s="38"/>
      <c r="Q16" s="39">
        <v>1</v>
      </c>
      <c r="R16" s="37"/>
      <c r="S16" s="38"/>
      <c r="T16" s="39">
        <v>1</v>
      </c>
      <c r="U16" s="37">
        <v>1</v>
      </c>
      <c r="V16" s="38"/>
      <c r="W16" s="39"/>
      <c r="X16" s="37">
        <v>1</v>
      </c>
      <c r="Y16" s="38"/>
      <c r="Z16" s="39"/>
      <c r="AA16" s="40">
        <f>SUM(O16:Z16)</f>
        <v>4</v>
      </c>
      <c r="AB16" s="41">
        <f>(AA16*AB15)/AA15</f>
        <v>0.05</v>
      </c>
      <c r="AC16" s="42">
        <f>AB15-AB16</f>
        <v>0</v>
      </c>
      <c r="AD16" s="43"/>
      <c r="AE16" s="113"/>
      <c r="AF16" s="45">
        <f>AF15</f>
        <v>2153498.3199999998</v>
      </c>
      <c r="AG16" s="44"/>
      <c r="AH16" s="46">
        <f>AE16-AG16</f>
        <v>0</v>
      </c>
      <c r="AI16" s="47"/>
      <c r="AJ16" s="35"/>
    </row>
    <row r="17" spans="1:36" ht="48" customHeight="1" thickBot="1" x14ac:dyDescent="0.25">
      <c r="A17" s="172">
        <v>108</v>
      </c>
      <c r="B17" s="220" t="s">
        <v>77</v>
      </c>
      <c r="C17" s="220"/>
      <c r="D17" s="179" t="s">
        <v>63</v>
      </c>
      <c r="E17" s="180" t="s">
        <v>101</v>
      </c>
      <c r="F17" s="176">
        <v>12</v>
      </c>
      <c r="G17" s="177">
        <v>0</v>
      </c>
      <c r="H17" s="178">
        <f>+F17+G17</f>
        <v>12</v>
      </c>
      <c r="I17" s="217"/>
      <c r="J17" s="110" t="s">
        <v>85</v>
      </c>
      <c r="K17" s="111">
        <f t="shared" si="0"/>
        <v>9867</v>
      </c>
      <c r="L17" s="111">
        <v>5148</v>
      </c>
      <c r="M17" s="111">
        <v>4719</v>
      </c>
      <c r="N17" s="17" t="s">
        <v>14</v>
      </c>
      <c r="O17" s="18">
        <v>1</v>
      </c>
      <c r="P17" s="19">
        <v>1</v>
      </c>
      <c r="Q17" s="20">
        <v>1</v>
      </c>
      <c r="R17" s="21">
        <v>1</v>
      </c>
      <c r="S17" s="22">
        <v>1</v>
      </c>
      <c r="T17" s="23">
        <v>1</v>
      </c>
      <c r="U17" s="21">
        <v>1</v>
      </c>
      <c r="V17" s="22">
        <v>1</v>
      </c>
      <c r="W17" s="23">
        <v>1</v>
      </c>
      <c r="X17" s="24">
        <v>1</v>
      </c>
      <c r="Y17" s="25">
        <v>1</v>
      </c>
      <c r="Z17" s="26">
        <v>1</v>
      </c>
      <c r="AA17" s="27">
        <f t="shared" si="1"/>
        <v>12</v>
      </c>
      <c r="AB17" s="28">
        <v>0.1</v>
      </c>
      <c r="AC17" s="29"/>
      <c r="AD17" s="30">
        <v>20000</v>
      </c>
      <c r="AE17" s="109">
        <v>79400</v>
      </c>
      <c r="AF17" s="109">
        <v>49000.15</v>
      </c>
      <c r="AG17" s="48">
        <v>50.02</v>
      </c>
      <c r="AH17" s="46"/>
      <c r="AI17" s="34" t="s">
        <v>33</v>
      </c>
      <c r="AJ17" s="35">
        <v>3</v>
      </c>
    </row>
    <row r="18" spans="1:36" ht="67.5" customHeight="1" thickBot="1" x14ac:dyDescent="0.25">
      <c r="A18" s="173"/>
      <c r="B18" s="220"/>
      <c r="C18" s="220"/>
      <c r="D18" s="179"/>
      <c r="E18" s="180"/>
      <c r="F18" s="176"/>
      <c r="G18" s="177"/>
      <c r="H18" s="178"/>
      <c r="I18" s="217"/>
      <c r="J18" s="110" t="s">
        <v>86</v>
      </c>
      <c r="K18" s="111">
        <f t="shared" si="0"/>
        <v>9832</v>
      </c>
      <c r="L18" s="111">
        <v>5040</v>
      </c>
      <c r="M18" s="111">
        <v>4792</v>
      </c>
      <c r="N18" s="36" t="s">
        <v>15</v>
      </c>
      <c r="O18" s="37">
        <v>1</v>
      </c>
      <c r="P18" s="38">
        <v>1</v>
      </c>
      <c r="Q18" s="39">
        <v>1</v>
      </c>
      <c r="R18" s="37">
        <v>1</v>
      </c>
      <c r="S18" s="38">
        <v>1</v>
      </c>
      <c r="T18" s="39">
        <v>1</v>
      </c>
      <c r="U18" s="37">
        <v>1</v>
      </c>
      <c r="V18" s="38">
        <v>1</v>
      </c>
      <c r="W18" s="39">
        <v>1</v>
      </c>
      <c r="X18" s="37">
        <v>1</v>
      </c>
      <c r="Y18" s="38">
        <v>1</v>
      </c>
      <c r="Z18" s="39">
        <v>1</v>
      </c>
      <c r="AA18" s="40">
        <f t="shared" si="1"/>
        <v>12</v>
      </c>
      <c r="AB18" s="41">
        <f>(AA18*AB17)/AA17</f>
        <v>0.10000000000000002</v>
      </c>
      <c r="AC18" s="42">
        <f>AB17-AB18</f>
        <v>0</v>
      </c>
      <c r="AD18" s="43"/>
      <c r="AE18" s="44"/>
      <c r="AF18" s="45">
        <f>AF17</f>
        <v>49000.15</v>
      </c>
      <c r="AG18" s="44"/>
      <c r="AH18" s="46">
        <f t="shared" ref="AH18:AH26" si="2">AE18-AG18</f>
        <v>0</v>
      </c>
      <c r="AI18" s="49"/>
      <c r="AJ18" s="35"/>
    </row>
    <row r="19" spans="1:36" ht="48" customHeight="1" x14ac:dyDescent="0.2">
      <c r="A19" s="172">
        <v>109</v>
      </c>
      <c r="B19" s="273" t="s">
        <v>78</v>
      </c>
      <c r="C19" s="274"/>
      <c r="D19" s="179" t="s">
        <v>64</v>
      </c>
      <c r="E19" s="180" t="s">
        <v>107</v>
      </c>
      <c r="F19" s="176">
        <v>12</v>
      </c>
      <c r="G19" s="177">
        <v>0</v>
      </c>
      <c r="H19" s="178">
        <v>12</v>
      </c>
      <c r="I19" s="217"/>
      <c r="J19" s="110" t="s">
        <v>87</v>
      </c>
      <c r="K19" s="111">
        <f t="shared" si="0"/>
        <v>9125</v>
      </c>
      <c r="L19" s="111">
        <v>4500</v>
      </c>
      <c r="M19" s="111">
        <v>4625</v>
      </c>
      <c r="N19" s="17" t="s">
        <v>14</v>
      </c>
      <c r="O19" s="18">
        <v>1</v>
      </c>
      <c r="P19" s="19">
        <v>1</v>
      </c>
      <c r="Q19" s="20">
        <v>1</v>
      </c>
      <c r="R19" s="21">
        <v>1</v>
      </c>
      <c r="S19" s="22">
        <v>1</v>
      </c>
      <c r="T19" s="23">
        <v>1</v>
      </c>
      <c r="U19" s="21">
        <v>1</v>
      </c>
      <c r="V19" s="22">
        <v>1</v>
      </c>
      <c r="W19" s="23">
        <v>1</v>
      </c>
      <c r="X19" s="24">
        <v>1</v>
      </c>
      <c r="Y19" s="25">
        <v>1</v>
      </c>
      <c r="Z19" s="26">
        <v>1</v>
      </c>
      <c r="AA19" s="27">
        <f t="shared" si="1"/>
        <v>12</v>
      </c>
      <c r="AB19" s="28">
        <v>0.05</v>
      </c>
      <c r="AC19" s="29"/>
      <c r="AD19" s="30">
        <v>30000</v>
      </c>
      <c r="AE19" s="109">
        <v>10172940</v>
      </c>
      <c r="AF19" s="109">
        <v>8621673</v>
      </c>
      <c r="AG19" s="48">
        <v>4.37</v>
      </c>
      <c r="AH19" s="46"/>
      <c r="AI19" s="34" t="s">
        <v>33</v>
      </c>
      <c r="AJ19" s="35">
        <v>3</v>
      </c>
    </row>
    <row r="20" spans="1:36" ht="67.5" customHeight="1" thickBot="1" x14ac:dyDescent="0.25">
      <c r="A20" s="173"/>
      <c r="B20" s="275"/>
      <c r="C20" s="276"/>
      <c r="D20" s="179"/>
      <c r="E20" s="180"/>
      <c r="F20" s="176"/>
      <c r="G20" s="177"/>
      <c r="H20" s="178"/>
      <c r="I20" s="217"/>
      <c r="J20" s="110" t="s">
        <v>88</v>
      </c>
      <c r="K20" s="111">
        <f t="shared" si="0"/>
        <v>8150</v>
      </c>
      <c r="L20" s="111">
        <v>3994</v>
      </c>
      <c r="M20" s="111">
        <v>4156</v>
      </c>
      <c r="N20" s="36" t="s">
        <v>15</v>
      </c>
      <c r="O20" s="37">
        <v>1</v>
      </c>
      <c r="P20" s="38">
        <v>1</v>
      </c>
      <c r="Q20" s="39">
        <v>1</v>
      </c>
      <c r="R20" s="37">
        <v>1</v>
      </c>
      <c r="S20" s="38">
        <v>1</v>
      </c>
      <c r="T20" s="39">
        <v>1</v>
      </c>
      <c r="U20" s="37">
        <v>1</v>
      </c>
      <c r="V20" s="38">
        <v>1</v>
      </c>
      <c r="W20" s="39">
        <v>1</v>
      </c>
      <c r="X20" s="37">
        <v>1</v>
      </c>
      <c r="Y20" s="38">
        <v>1</v>
      </c>
      <c r="Z20" s="39">
        <v>1</v>
      </c>
      <c r="AA20" s="40">
        <f t="shared" si="1"/>
        <v>12</v>
      </c>
      <c r="AB20" s="41">
        <f>(AA20*AB19)/AA19</f>
        <v>5.000000000000001E-2</v>
      </c>
      <c r="AC20" s="42">
        <f>AB19-AB20</f>
        <v>0</v>
      </c>
      <c r="AD20" s="43"/>
      <c r="AE20" s="44"/>
      <c r="AF20" s="45">
        <f>AF19</f>
        <v>8621673</v>
      </c>
      <c r="AG20" s="44"/>
      <c r="AH20" s="46">
        <f t="shared" si="2"/>
        <v>0</v>
      </c>
      <c r="AI20" s="47"/>
      <c r="AJ20" s="35"/>
    </row>
    <row r="21" spans="1:36" ht="47.25" customHeight="1" x14ac:dyDescent="0.2">
      <c r="A21" s="172">
        <v>110</v>
      </c>
      <c r="B21" s="174" t="s">
        <v>79</v>
      </c>
      <c r="C21" s="175"/>
      <c r="D21" s="158" t="s">
        <v>65</v>
      </c>
      <c r="E21" s="180" t="s">
        <v>108</v>
      </c>
      <c r="F21" s="176">
        <v>1</v>
      </c>
      <c r="G21" s="177">
        <v>0</v>
      </c>
      <c r="H21" s="178">
        <f>+F21+G21</f>
        <v>1</v>
      </c>
      <c r="I21" s="217"/>
      <c r="J21" s="110" t="s">
        <v>89</v>
      </c>
      <c r="K21" s="111">
        <f t="shared" si="0"/>
        <v>7119</v>
      </c>
      <c r="L21" s="111">
        <v>3232</v>
      </c>
      <c r="M21" s="111">
        <v>3887</v>
      </c>
      <c r="N21" s="17" t="s">
        <v>14</v>
      </c>
      <c r="O21" s="18"/>
      <c r="P21" s="19"/>
      <c r="Q21" s="20"/>
      <c r="R21" s="21"/>
      <c r="S21" s="22"/>
      <c r="T21" s="23"/>
      <c r="U21" s="21"/>
      <c r="V21" s="22"/>
      <c r="W21" s="23"/>
      <c r="X21" s="24"/>
      <c r="Y21" s="25">
        <v>1</v>
      </c>
      <c r="Z21" s="26"/>
      <c r="AA21" s="27">
        <f t="shared" ref="AA21:AA33" si="3">SUM(O21:Z21)</f>
        <v>1</v>
      </c>
      <c r="AB21" s="28">
        <v>0.15</v>
      </c>
      <c r="AC21" s="29"/>
      <c r="AD21" s="30">
        <v>40000</v>
      </c>
      <c r="AE21" s="48"/>
      <c r="AF21" s="32"/>
      <c r="AG21" s="48"/>
      <c r="AH21" s="46"/>
      <c r="AI21" s="181"/>
      <c r="AJ21" s="183"/>
    </row>
    <row r="22" spans="1:36" ht="44.25" customHeight="1" thickBot="1" x14ac:dyDescent="0.25">
      <c r="A22" s="173"/>
      <c r="B22" s="175"/>
      <c r="C22" s="175"/>
      <c r="D22" s="179"/>
      <c r="E22" s="180"/>
      <c r="F22" s="176"/>
      <c r="G22" s="177"/>
      <c r="H22" s="178"/>
      <c r="I22" s="217"/>
      <c r="J22" s="110" t="s">
        <v>90</v>
      </c>
      <c r="K22" s="111">
        <f t="shared" si="0"/>
        <v>7800</v>
      </c>
      <c r="L22" s="111">
        <v>3931</v>
      </c>
      <c r="M22" s="111">
        <v>3869</v>
      </c>
      <c r="N22" s="36" t="s">
        <v>15</v>
      </c>
      <c r="O22" s="37"/>
      <c r="P22" s="38"/>
      <c r="Q22" s="39"/>
      <c r="R22" s="37"/>
      <c r="S22" s="38"/>
      <c r="T22" s="39"/>
      <c r="U22" s="37"/>
      <c r="V22" s="38"/>
      <c r="W22" s="39"/>
      <c r="X22" s="37"/>
      <c r="Y22" s="38"/>
      <c r="Z22" s="39"/>
      <c r="AA22" s="40">
        <f t="shared" si="3"/>
        <v>0</v>
      </c>
      <c r="AB22" s="41">
        <f>(AB21*AA22)/AA21</f>
        <v>0</v>
      </c>
      <c r="AC22" s="42">
        <f>AB21-AB22</f>
        <v>0.15</v>
      </c>
      <c r="AD22" s="43"/>
      <c r="AE22" s="44"/>
      <c r="AF22" s="45">
        <v>0</v>
      </c>
      <c r="AG22" s="44"/>
      <c r="AH22" s="46">
        <f t="shared" si="2"/>
        <v>0</v>
      </c>
      <c r="AI22" s="181"/>
      <c r="AJ22" s="183"/>
    </row>
    <row r="23" spans="1:36" ht="57.75" customHeight="1" x14ac:dyDescent="0.2">
      <c r="A23" s="172">
        <v>111</v>
      </c>
      <c r="B23" s="174" t="s">
        <v>105</v>
      </c>
      <c r="C23" s="175"/>
      <c r="D23" s="158" t="s">
        <v>66</v>
      </c>
      <c r="E23" s="158" t="s">
        <v>109</v>
      </c>
      <c r="F23" s="176">
        <v>1</v>
      </c>
      <c r="G23" s="177">
        <v>0</v>
      </c>
      <c r="H23" s="178">
        <f>+F23+G23</f>
        <v>1</v>
      </c>
      <c r="I23" s="217"/>
      <c r="J23" s="110" t="s">
        <v>91</v>
      </c>
      <c r="K23" s="111">
        <f t="shared" si="0"/>
        <v>7539</v>
      </c>
      <c r="L23" s="111">
        <v>3964</v>
      </c>
      <c r="M23" s="111">
        <v>3575</v>
      </c>
      <c r="N23" s="17" t="s">
        <v>14</v>
      </c>
      <c r="O23" s="18"/>
      <c r="P23" s="19"/>
      <c r="Q23" s="20">
        <v>1</v>
      </c>
      <c r="R23" s="21"/>
      <c r="S23" s="22"/>
      <c r="T23" s="23"/>
      <c r="U23" s="21"/>
      <c r="V23" s="22"/>
      <c r="W23" s="23"/>
      <c r="X23" s="24"/>
      <c r="Y23" s="25"/>
      <c r="Z23" s="26"/>
      <c r="AA23" s="27">
        <f>SUM(O23:Z23)</f>
        <v>1</v>
      </c>
      <c r="AB23" s="28">
        <v>0.2</v>
      </c>
      <c r="AC23" s="29"/>
      <c r="AD23" s="30">
        <v>50000</v>
      </c>
      <c r="AE23" s="109">
        <v>30000</v>
      </c>
      <c r="AF23" s="32"/>
      <c r="AG23" s="48">
        <v>0</v>
      </c>
      <c r="AH23" s="46"/>
      <c r="AI23" s="181"/>
      <c r="AJ23" s="183"/>
    </row>
    <row r="24" spans="1:36" ht="57.75" customHeight="1" thickBot="1" x14ac:dyDescent="0.25">
      <c r="A24" s="173"/>
      <c r="B24" s="175"/>
      <c r="C24" s="175"/>
      <c r="D24" s="179"/>
      <c r="E24" s="180"/>
      <c r="F24" s="176"/>
      <c r="G24" s="177"/>
      <c r="H24" s="178"/>
      <c r="I24" s="217"/>
      <c r="J24" s="110" t="s">
        <v>92</v>
      </c>
      <c r="K24" s="111">
        <f t="shared" si="0"/>
        <v>6194</v>
      </c>
      <c r="L24" s="111">
        <v>3079</v>
      </c>
      <c r="M24" s="111">
        <v>3115</v>
      </c>
      <c r="N24" s="36" t="s">
        <v>15</v>
      </c>
      <c r="O24" s="37"/>
      <c r="P24" s="38"/>
      <c r="Q24" s="39">
        <v>1</v>
      </c>
      <c r="R24" s="37"/>
      <c r="S24" s="38"/>
      <c r="T24" s="39"/>
      <c r="U24" s="37"/>
      <c r="V24" s="38"/>
      <c r="W24" s="39"/>
      <c r="X24" s="37"/>
      <c r="Y24" s="38"/>
      <c r="Z24" s="39"/>
      <c r="AA24" s="40">
        <f>SUM(O24:Z24)</f>
        <v>1</v>
      </c>
      <c r="AB24" s="41">
        <f>(AA24*AB23)/AA23</f>
        <v>0.2</v>
      </c>
      <c r="AC24" s="42">
        <f>AB23-AB24</f>
        <v>0</v>
      </c>
      <c r="AD24" s="43"/>
      <c r="AE24" s="44"/>
      <c r="AF24" s="45"/>
      <c r="AG24" s="44"/>
      <c r="AH24" s="46">
        <f>AE24-AG24</f>
        <v>0</v>
      </c>
      <c r="AI24" s="181"/>
      <c r="AJ24" s="183"/>
    </row>
    <row r="25" spans="1:36" ht="47.25" customHeight="1" x14ac:dyDescent="0.2">
      <c r="A25" s="172">
        <v>112</v>
      </c>
      <c r="B25" s="174" t="s">
        <v>80</v>
      </c>
      <c r="C25" s="174"/>
      <c r="D25" s="158" t="s">
        <v>68</v>
      </c>
      <c r="E25" s="158" t="s">
        <v>101</v>
      </c>
      <c r="F25" s="176">
        <v>5</v>
      </c>
      <c r="G25" s="177">
        <v>0</v>
      </c>
      <c r="H25" s="178">
        <f>+F25+G25</f>
        <v>5</v>
      </c>
      <c r="I25" s="217"/>
      <c r="J25" s="110" t="s">
        <v>93</v>
      </c>
      <c r="K25" s="111">
        <f t="shared" si="0"/>
        <v>5582</v>
      </c>
      <c r="L25" s="111">
        <v>2811</v>
      </c>
      <c r="M25" s="111">
        <v>2771</v>
      </c>
      <c r="N25" s="17" t="s">
        <v>14</v>
      </c>
      <c r="O25" s="18"/>
      <c r="P25" s="19"/>
      <c r="Q25" s="20">
        <v>1</v>
      </c>
      <c r="R25" s="21">
        <v>1</v>
      </c>
      <c r="S25" s="22"/>
      <c r="T25" s="23"/>
      <c r="U25" s="21"/>
      <c r="V25" s="22">
        <v>1</v>
      </c>
      <c r="W25" s="23"/>
      <c r="X25" s="24">
        <v>1</v>
      </c>
      <c r="Y25" s="25"/>
      <c r="Z25" s="26"/>
      <c r="AA25" s="27">
        <f>SUM(O25:Z25)</f>
        <v>4</v>
      </c>
      <c r="AB25" s="28">
        <v>0.1</v>
      </c>
      <c r="AC25" s="29"/>
      <c r="AD25" s="30">
        <v>60000</v>
      </c>
      <c r="AE25" s="48"/>
      <c r="AF25" s="32"/>
      <c r="AG25" s="48"/>
      <c r="AH25" s="46"/>
      <c r="AI25" s="182"/>
      <c r="AJ25" s="184"/>
    </row>
    <row r="26" spans="1:36" ht="47.25" customHeight="1" thickBot="1" x14ac:dyDescent="0.25">
      <c r="A26" s="173"/>
      <c r="B26" s="174"/>
      <c r="C26" s="174"/>
      <c r="D26" s="158"/>
      <c r="E26" s="158"/>
      <c r="F26" s="176"/>
      <c r="G26" s="177"/>
      <c r="H26" s="178"/>
      <c r="I26" s="217"/>
      <c r="J26" s="110" t="s">
        <v>94</v>
      </c>
      <c r="K26" s="111">
        <f t="shared" si="0"/>
        <v>3615</v>
      </c>
      <c r="L26" s="111">
        <v>1791</v>
      </c>
      <c r="M26" s="111">
        <v>1824</v>
      </c>
      <c r="N26" s="36" t="s">
        <v>15</v>
      </c>
      <c r="O26" s="37"/>
      <c r="P26" s="38"/>
      <c r="Q26" s="39">
        <v>1</v>
      </c>
      <c r="R26" s="37">
        <v>1</v>
      </c>
      <c r="S26" s="38"/>
      <c r="T26" s="39"/>
      <c r="U26" s="37"/>
      <c r="V26" s="38">
        <v>1</v>
      </c>
      <c r="W26" s="39"/>
      <c r="X26" s="37">
        <v>1</v>
      </c>
      <c r="Y26" s="38"/>
      <c r="Z26" s="39"/>
      <c r="AA26" s="40">
        <f t="shared" si="3"/>
        <v>4</v>
      </c>
      <c r="AB26" s="41">
        <f>(AA26*AB25)/AA25</f>
        <v>0.1</v>
      </c>
      <c r="AC26" s="42">
        <f>AB25-AB26</f>
        <v>0</v>
      </c>
      <c r="AD26" s="43"/>
      <c r="AE26" s="44"/>
      <c r="AF26" s="45"/>
      <c r="AG26" s="44"/>
      <c r="AH26" s="46">
        <f t="shared" si="2"/>
        <v>0</v>
      </c>
      <c r="AI26" s="166" t="s">
        <v>33</v>
      </c>
      <c r="AJ26" s="169">
        <v>3</v>
      </c>
    </row>
    <row r="27" spans="1:36" ht="47.25" customHeight="1" x14ac:dyDescent="0.2">
      <c r="A27" s="172">
        <v>113</v>
      </c>
      <c r="B27" s="174" t="s">
        <v>110</v>
      </c>
      <c r="C27" s="174"/>
      <c r="D27" s="158" t="s">
        <v>70</v>
      </c>
      <c r="E27" s="158" t="s">
        <v>102</v>
      </c>
      <c r="F27" s="176">
        <v>1</v>
      </c>
      <c r="G27" s="177">
        <v>0</v>
      </c>
      <c r="H27" s="178">
        <f>+F27+G27</f>
        <v>1</v>
      </c>
      <c r="I27" s="217"/>
      <c r="J27" s="110" t="s">
        <v>95</v>
      </c>
      <c r="K27" s="111">
        <f t="shared" si="0"/>
        <v>2936</v>
      </c>
      <c r="L27" s="111">
        <v>1454</v>
      </c>
      <c r="M27" s="111">
        <v>1482</v>
      </c>
      <c r="N27" s="17" t="s">
        <v>14</v>
      </c>
      <c r="O27" s="18"/>
      <c r="P27" s="19"/>
      <c r="Q27" s="20"/>
      <c r="R27" s="21"/>
      <c r="S27" s="22"/>
      <c r="T27" s="23"/>
      <c r="U27" s="21"/>
      <c r="V27" s="22"/>
      <c r="W27" s="23"/>
      <c r="X27" s="24">
        <v>1</v>
      </c>
      <c r="Y27" s="25"/>
      <c r="Z27" s="26"/>
      <c r="AA27" s="27">
        <f>SUM(O27:Z27)</f>
        <v>1</v>
      </c>
      <c r="AB27" s="28">
        <v>0.2</v>
      </c>
      <c r="AC27" s="29"/>
      <c r="AD27" s="30">
        <v>60000</v>
      </c>
      <c r="AE27" s="48"/>
      <c r="AF27" s="32"/>
      <c r="AG27" s="48"/>
      <c r="AH27" s="46"/>
      <c r="AI27" s="167"/>
      <c r="AJ27" s="170"/>
    </row>
    <row r="28" spans="1:36" ht="47.25" customHeight="1" thickBot="1" x14ac:dyDescent="0.25">
      <c r="A28" s="173"/>
      <c r="B28" s="174"/>
      <c r="C28" s="174"/>
      <c r="D28" s="158"/>
      <c r="E28" s="158"/>
      <c r="F28" s="176"/>
      <c r="G28" s="177"/>
      <c r="H28" s="178"/>
      <c r="I28" s="217"/>
      <c r="J28" s="110" t="s">
        <v>96</v>
      </c>
      <c r="K28" s="111">
        <f t="shared" si="0"/>
        <v>2117</v>
      </c>
      <c r="L28" s="111">
        <v>1066</v>
      </c>
      <c r="M28" s="111">
        <v>1051</v>
      </c>
      <c r="N28" s="36" t="s">
        <v>15</v>
      </c>
      <c r="O28" s="37"/>
      <c r="P28" s="38"/>
      <c r="Q28" s="39"/>
      <c r="R28" s="37"/>
      <c r="S28" s="38"/>
      <c r="T28" s="39"/>
      <c r="U28" s="37"/>
      <c r="V28" s="38"/>
      <c r="W28" s="39"/>
      <c r="X28" s="37">
        <v>1</v>
      </c>
      <c r="Y28" s="38"/>
      <c r="Z28" s="39"/>
      <c r="AA28" s="40">
        <f t="shared" ref="AA28" si="4">SUM(O28:Z28)</f>
        <v>1</v>
      </c>
      <c r="AB28" s="41">
        <f>(AA28*AB27)/AA27</f>
        <v>0.2</v>
      </c>
      <c r="AC28" s="42">
        <f>AC27</f>
        <v>0</v>
      </c>
      <c r="AD28" s="43"/>
      <c r="AE28" s="44"/>
      <c r="AF28" s="45"/>
      <c r="AG28" s="44"/>
      <c r="AH28" s="46">
        <f t="shared" ref="AH28" si="5">AE28-AG28</f>
        <v>0</v>
      </c>
      <c r="AI28" s="167"/>
      <c r="AJ28" s="170"/>
    </row>
    <row r="29" spans="1:36" ht="48" customHeight="1" x14ac:dyDescent="0.4">
      <c r="A29" s="172">
        <v>114</v>
      </c>
      <c r="B29" s="174" t="s">
        <v>81</v>
      </c>
      <c r="C29" s="175"/>
      <c r="D29" s="158" t="s">
        <v>70</v>
      </c>
      <c r="E29" s="158" t="s">
        <v>103</v>
      </c>
      <c r="F29" s="176">
        <v>7</v>
      </c>
      <c r="G29" s="177">
        <v>0</v>
      </c>
      <c r="H29" s="178">
        <f>+F29+G29</f>
        <v>7</v>
      </c>
      <c r="I29" s="217"/>
      <c r="J29" s="110" t="s">
        <v>97</v>
      </c>
      <c r="K29" s="111">
        <f t="shared" si="0"/>
        <v>1745</v>
      </c>
      <c r="L29" s="111">
        <v>785</v>
      </c>
      <c r="M29" s="111">
        <v>960</v>
      </c>
      <c r="N29" s="17" t="s">
        <v>14</v>
      </c>
      <c r="O29" s="18">
        <v>1</v>
      </c>
      <c r="P29" s="19"/>
      <c r="Q29" s="20">
        <v>1</v>
      </c>
      <c r="R29" s="21">
        <v>1</v>
      </c>
      <c r="S29" s="22">
        <v>1</v>
      </c>
      <c r="T29" s="23"/>
      <c r="U29" s="21">
        <v>1</v>
      </c>
      <c r="V29" s="22"/>
      <c r="W29" s="23">
        <v>1</v>
      </c>
      <c r="X29" s="24"/>
      <c r="Y29" s="277">
        <v>1</v>
      </c>
      <c r="Z29" s="26"/>
      <c r="AA29" s="27">
        <f>SUM(O29:Z29)</f>
        <v>7</v>
      </c>
      <c r="AB29" s="28">
        <v>0.1</v>
      </c>
      <c r="AC29" s="29"/>
      <c r="AD29" s="30"/>
      <c r="AE29" s="48"/>
      <c r="AF29" s="50"/>
      <c r="AG29" s="48"/>
      <c r="AH29" s="51"/>
      <c r="AI29" s="167"/>
      <c r="AJ29" s="170"/>
    </row>
    <row r="30" spans="1:36" ht="48" customHeight="1" thickBot="1" x14ac:dyDescent="0.45">
      <c r="A30" s="173"/>
      <c r="B30" s="175"/>
      <c r="C30" s="175"/>
      <c r="D30" s="158"/>
      <c r="E30" s="158"/>
      <c r="F30" s="176"/>
      <c r="G30" s="177"/>
      <c r="H30" s="178"/>
      <c r="I30" s="217"/>
      <c r="J30" s="110" t="s">
        <v>98</v>
      </c>
      <c r="K30" s="111">
        <f t="shared" si="0"/>
        <v>2487</v>
      </c>
      <c r="L30" s="111">
        <v>1259</v>
      </c>
      <c r="M30" s="111">
        <v>1228</v>
      </c>
      <c r="N30" s="36" t="s">
        <v>15</v>
      </c>
      <c r="O30" s="37">
        <v>1</v>
      </c>
      <c r="P30" s="38"/>
      <c r="Q30" s="39">
        <v>1</v>
      </c>
      <c r="R30" s="37">
        <v>1</v>
      </c>
      <c r="S30" s="38">
        <v>1</v>
      </c>
      <c r="T30" s="39"/>
      <c r="U30" s="37">
        <v>1</v>
      </c>
      <c r="V30" s="38"/>
      <c r="W30" s="39">
        <v>1</v>
      </c>
      <c r="X30" s="37"/>
      <c r="Y30" s="278">
        <v>1</v>
      </c>
      <c r="Z30" s="39"/>
      <c r="AA30" s="40">
        <f t="shared" ref="AA30" si="6">SUM(O30:Z30)</f>
        <v>7</v>
      </c>
      <c r="AB30" s="41">
        <f>(AA30*AB29)/AA29</f>
        <v>0.1</v>
      </c>
      <c r="AC30" s="42">
        <f>AB29-AB30</f>
        <v>0</v>
      </c>
      <c r="AD30" s="43"/>
      <c r="AE30" s="52"/>
      <c r="AF30" s="53"/>
      <c r="AG30" s="52"/>
      <c r="AH30" s="51"/>
      <c r="AI30" s="167"/>
      <c r="AJ30" s="170"/>
    </row>
    <row r="31" spans="1:36" ht="48" customHeight="1" x14ac:dyDescent="0.4">
      <c r="A31" s="172">
        <v>115</v>
      </c>
      <c r="B31" s="174" t="s">
        <v>69</v>
      </c>
      <c r="C31" s="175" t="s">
        <v>69</v>
      </c>
      <c r="D31" s="158" t="s">
        <v>70</v>
      </c>
      <c r="E31" s="158" t="s">
        <v>104</v>
      </c>
      <c r="F31" s="176">
        <v>3</v>
      </c>
      <c r="G31" s="177">
        <v>0</v>
      </c>
      <c r="H31" s="178">
        <f>+F31+G31</f>
        <v>3</v>
      </c>
      <c r="I31" s="217"/>
      <c r="J31" s="110" t="s">
        <v>99</v>
      </c>
      <c r="K31" s="111">
        <f t="shared" si="0"/>
        <v>35</v>
      </c>
      <c r="L31" s="111">
        <v>16</v>
      </c>
      <c r="M31" s="111">
        <v>19</v>
      </c>
      <c r="N31" s="17" t="s">
        <v>14</v>
      </c>
      <c r="O31" s="18"/>
      <c r="P31" s="19"/>
      <c r="Q31" s="20"/>
      <c r="R31" s="21">
        <v>1</v>
      </c>
      <c r="S31" s="22"/>
      <c r="T31" s="23"/>
      <c r="U31" s="21"/>
      <c r="V31" s="22">
        <v>1</v>
      </c>
      <c r="W31" s="23"/>
      <c r="X31" s="24"/>
      <c r="Y31" s="277">
        <v>1</v>
      </c>
      <c r="Z31" s="26"/>
      <c r="AA31" s="27">
        <f>SUM(O31:Z31)</f>
        <v>3</v>
      </c>
      <c r="AB31" s="28">
        <v>0.05</v>
      </c>
      <c r="AC31" s="29"/>
      <c r="AD31" s="30"/>
      <c r="AE31" s="48"/>
      <c r="AF31" s="50"/>
      <c r="AG31" s="48"/>
      <c r="AH31" s="51"/>
      <c r="AI31" s="167"/>
      <c r="AJ31" s="170"/>
    </row>
    <row r="32" spans="1:36" ht="48" customHeight="1" thickBot="1" x14ac:dyDescent="0.45">
      <c r="A32" s="173"/>
      <c r="B32" s="175"/>
      <c r="C32" s="175"/>
      <c r="D32" s="158"/>
      <c r="E32" s="158"/>
      <c r="F32" s="176"/>
      <c r="G32" s="177"/>
      <c r="H32" s="178"/>
      <c r="I32" s="217"/>
      <c r="J32" s="110" t="s">
        <v>99</v>
      </c>
      <c r="K32" s="111">
        <f t="shared" si="0"/>
        <v>35</v>
      </c>
      <c r="L32" s="111">
        <v>16</v>
      </c>
      <c r="M32" s="111">
        <v>19</v>
      </c>
      <c r="N32" s="36" t="s">
        <v>15</v>
      </c>
      <c r="O32" s="37"/>
      <c r="P32" s="38"/>
      <c r="Q32" s="39"/>
      <c r="R32" s="37">
        <v>1</v>
      </c>
      <c r="S32" s="38"/>
      <c r="T32" s="39"/>
      <c r="U32" s="37"/>
      <c r="V32" s="38">
        <v>1</v>
      </c>
      <c r="W32" s="39"/>
      <c r="X32" s="37"/>
      <c r="Y32" s="278">
        <v>1</v>
      </c>
      <c r="Z32" s="39"/>
      <c r="AA32" s="40">
        <f t="shared" si="3"/>
        <v>3</v>
      </c>
      <c r="AB32" s="41">
        <f>(AA32*AB31)/AA31</f>
        <v>5.000000000000001E-2</v>
      </c>
      <c r="AC32" s="42">
        <f>AB31-AB32</f>
        <v>0</v>
      </c>
      <c r="AD32" s="43"/>
      <c r="AE32" s="52"/>
      <c r="AF32" s="53"/>
      <c r="AG32" s="52"/>
      <c r="AH32" s="51"/>
      <c r="AI32" s="168"/>
      <c r="AJ32" s="171"/>
    </row>
    <row r="33" spans="1:36" ht="32.25" customHeight="1" x14ac:dyDescent="0.2">
      <c r="A33" s="151"/>
      <c r="B33" s="153"/>
      <c r="C33" s="154"/>
      <c r="D33" s="156"/>
      <c r="E33" s="158"/>
      <c r="F33" s="160"/>
      <c r="G33" s="162"/>
      <c r="H33" s="164"/>
      <c r="I33" s="217"/>
      <c r="J33" s="144" t="s">
        <v>23</v>
      </c>
      <c r="K33" s="146">
        <f>SUM(K15:K32)</f>
        <v>102441</v>
      </c>
      <c r="L33" s="146">
        <f t="shared" ref="L33:M33" si="7">SUM(L15:L32)</f>
        <v>51283</v>
      </c>
      <c r="M33" s="146">
        <f t="shared" si="7"/>
        <v>51158</v>
      </c>
      <c r="N33" s="54"/>
      <c r="O33" s="18"/>
      <c r="P33" s="19"/>
      <c r="Q33" s="20"/>
      <c r="R33" s="21"/>
      <c r="S33" s="22"/>
      <c r="T33" s="23"/>
      <c r="U33" s="21"/>
      <c r="V33" s="22"/>
      <c r="W33" s="23"/>
      <c r="X33" s="21"/>
      <c r="Y33" s="22"/>
      <c r="Z33" s="23"/>
      <c r="AA33" s="55">
        <f t="shared" si="3"/>
        <v>0</v>
      </c>
      <c r="AB33" s="56"/>
      <c r="AC33" s="57"/>
      <c r="AD33" s="30"/>
      <c r="AE33" s="31"/>
      <c r="AF33" s="50"/>
      <c r="AG33" s="31"/>
      <c r="AH33" s="51"/>
      <c r="AI33" s="148"/>
      <c r="AJ33" s="150"/>
    </row>
    <row r="34" spans="1:36" ht="32.25" customHeight="1" thickBot="1" x14ac:dyDescent="0.25">
      <c r="A34" s="152"/>
      <c r="B34" s="155"/>
      <c r="C34" s="155"/>
      <c r="D34" s="157"/>
      <c r="E34" s="159"/>
      <c r="F34" s="161"/>
      <c r="G34" s="163"/>
      <c r="H34" s="165"/>
      <c r="I34" s="218"/>
      <c r="J34" s="145"/>
      <c r="K34" s="147"/>
      <c r="L34" s="147"/>
      <c r="M34" s="147"/>
      <c r="N34" s="58"/>
      <c r="O34" s="59"/>
      <c r="P34" s="60"/>
      <c r="Q34" s="61"/>
      <c r="R34" s="62"/>
      <c r="S34" s="63"/>
      <c r="T34" s="64"/>
      <c r="U34" s="62"/>
      <c r="V34" s="63"/>
      <c r="W34" s="64"/>
      <c r="X34" s="62"/>
      <c r="Y34" s="63"/>
      <c r="Z34" s="64"/>
      <c r="AA34" s="65">
        <f>SUM(AA15:AA33)</f>
        <v>89</v>
      </c>
      <c r="AB34" s="66"/>
      <c r="AC34" s="67"/>
      <c r="AD34" s="43"/>
      <c r="AE34" s="52"/>
      <c r="AF34" s="53"/>
      <c r="AG34" s="52"/>
      <c r="AH34" s="51"/>
      <c r="AI34" s="149"/>
      <c r="AJ34" s="150"/>
    </row>
    <row r="35" spans="1:36" ht="47.25" customHeight="1" thickBot="1" x14ac:dyDescent="0.25">
      <c r="A35" s="68"/>
      <c r="B35" s="69"/>
      <c r="C35" s="69"/>
      <c r="D35" s="68"/>
      <c r="E35" s="68"/>
      <c r="F35" s="70"/>
      <c r="G35" s="71"/>
      <c r="H35" s="71"/>
      <c r="I35" s="72"/>
      <c r="J35" s="72"/>
      <c r="K35" s="72"/>
      <c r="L35" s="73"/>
      <c r="M35" s="74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5"/>
      <c r="AA35" s="76" t="s">
        <v>39</v>
      </c>
      <c r="AB35" s="90">
        <f>+AB15+AB17+AB19+AB21+AB23+AB25+AB31</f>
        <v>0.70000000000000007</v>
      </c>
      <c r="AC35" s="92">
        <f>+AB35-AB16-AB18-AB20-AB22-AB24-AB26-AB32</f>
        <v>0.14999999999999997</v>
      </c>
      <c r="AD35" s="91" t="s">
        <v>40</v>
      </c>
      <c r="AE35" s="78">
        <f>+AE15+AE17+AE19+AE21+AE23+AE25</f>
        <v>12655203.25</v>
      </c>
      <c r="AF35" s="78">
        <f>+AF16+AF18+AF20+AF22+AF24+AF26</f>
        <v>10824171.469999999</v>
      </c>
      <c r="AG35" s="78">
        <f>+AG15+AG17+AG19+AG21+AG23+AG25</f>
        <v>90.070000000000007</v>
      </c>
      <c r="AH35" s="77"/>
      <c r="AI35" s="77"/>
    </row>
    <row r="36" spans="1:36" ht="23.25" thickBot="1" x14ac:dyDescent="0.25">
      <c r="A36" s="72"/>
      <c r="B36" s="72"/>
      <c r="C36" s="72"/>
      <c r="D36" s="72"/>
      <c r="E36" s="72"/>
      <c r="F36" s="79"/>
      <c r="G36" s="72"/>
      <c r="H36" s="72"/>
      <c r="I36" s="72"/>
      <c r="J36" s="72"/>
      <c r="K36" s="72"/>
      <c r="L36" s="73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80"/>
      <c r="AC36" s="72"/>
      <c r="AD36" s="72"/>
      <c r="AE36" s="72"/>
      <c r="AF36" s="72"/>
      <c r="AG36" s="72"/>
    </row>
    <row r="37" spans="1:36" ht="23.25" thickBot="1" x14ac:dyDescent="0.25">
      <c r="A37" s="72"/>
      <c r="B37" s="72"/>
      <c r="C37" s="72"/>
      <c r="D37" s="72"/>
      <c r="I37" s="72"/>
      <c r="J37" s="72"/>
      <c r="K37" s="72"/>
      <c r="L37" s="73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C37" s="81"/>
      <c r="AD37" s="82"/>
      <c r="AE37" s="83" t="s">
        <v>32</v>
      </c>
      <c r="AF37" s="83" t="s">
        <v>37</v>
      </c>
      <c r="AG37" s="83" t="s">
        <v>38</v>
      </c>
    </row>
    <row r="38" spans="1:36" ht="23.25" thickBot="1" x14ac:dyDescent="0.25">
      <c r="A38" s="72"/>
      <c r="B38" s="74"/>
      <c r="C38" s="74"/>
      <c r="D38" s="74"/>
      <c r="E38" s="96"/>
      <c r="F38" s="84"/>
      <c r="G38" s="96"/>
      <c r="H38" s="96"/>
      <c r="I38" s="85"/>
      <c r="J38" s="86"/>
      <c r="K38" s="73"/>
      <c r="L38" s="73"/>
      <c r="M38" s="72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2"/>
      <c r="AA38" s="72"/>
      <c r="AC38" s="139" t="s">
        <v>43</v>
      </c>
      <c r="AD38" s="140"/>
      <c r="AE38" s="114">
        <f>AB35</f>
        <v>0.70000000000000007</v>
      </c>
      <c r="AF38" s="114"/>
      <c r="AG38" s="279">
        <f>AC35</f>
        <v>0.14999999999999997</v>
      </c>
    </row>
    <row r="39" spans="1:36" ht="23.25" thickBot="1" x14ac:dyDescent="0.45">
      <c r="A39" s="72"/>
      <c r="B39" s="141"/>
      <c r="C39" s="141"/>
      <c r="D39" s="141"/>
      <c r="E39" s="96"/>
      <c r="F39" s="88"/>
      <c r="G39" s="85"/>
      <c r="H39" s="85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72"/>
      <c r="AA39" s="72"/>
      <c r="AC39" s="142" t="s">
        <v>19</v>
      </c>
      <c r="AD39" s="143"/>
      <c r="AE39" s="117">
        <f>AE35</f>
        <v>12655203.25</v>
      </c>
      <c r="AF39" s="115"/>
      <c r="AG39" s="116">
        <f>AF35</f>
        <v>10824171.469999999</v>
      </c>
    </row>
    <row r="40" spans="1:36" ht="22.5" x14ac:dyDescent="0.2">
      <c r="A40" s="72"/>
      <c r="B40" s="136"/>
      <c r="C40" s="136"/>
      <c r="D40" s="136"/>
      <c r="E40" s="96"/>
      <c r="F40" s="88"/>
      <c r="G40" s="85"/>
      <c r="H40" s="85"/>
      <c r="I40" s="137"/>
      <c r="J40" s="137"/>
      <c r="K40" s="137"/>
      <c r="L40" s="137"/>
      <c r="M40" s="137"/>
      <c r="N40" s="96"/>
      <c r="O40" s="85"/>
      <c r="P40" s="74"/>
      <c r="Q40" s="74"/>
      <c r="R40" s="137"/>
      <c r="S40" s="137"/>
      <c r="T40" s="137"/>
      <c r="U40" s="137"/>
      <c r="V40" s="137"/>
      <c r="W40" s="137"/>
      <c r="X40" s="137"/>
      <c r="Y40" s="137"/>
      <c r="Z40" s="72"/>
      <c r="AA40" s="72"/>
      <c r="AB40" s="80"/>
      <c r="AC40" s="72"/>
      <c r="AD40" s="72"/>
      <c r="AE40" s="79"/>
      <c r="AF40" s="79"/>
      <c r="AG40" s="79"/>
    </row>
    <row r="41" spans="1:36" ht="22.5" x14ac:dyDescent="0.2">
      <c r="A41" s="72"/>
      <c r="B41" s="95" t="s">
        <v>45</v>
      </c>
      <c r="F41" s="79"/>
      <c r="G41" s="87"/>
      <c r="H41" s="87"/>
      <c r="I41" s="135" t="s">
        <v>44</v>
      </c>
      <c r="J41" s="135"/>
      <c r="K41" s="135"/>
      <c r="L41" s="135"/>
      <c r="M41" s="135"/>
      <c r="O41" s="87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80"/>
      <c r="AC41" s="72"/>
      <c r="AD41" s="72"/>
      <c r="AE41" s="72"/>
      <c r="AF41" s="72"/>
      <c r="AG41" s="72"/>
    </row>
    <row r="42" spans="1:36" ht="22.5" x14ac:dyDescent="0.2">
      <c r="A42" s="72"/>
      <c r="F42" s="79"/>
      <c r="G42" s="87"/>
      <c r="H42" s="87"/>
      <c r="I42" s="72"/>
      <c r="J42" s="72"/>
      <c r="K42" s="72"/>
      <c r="L42" s="72"/>
      <c r="M42" s="72"/>
      <c r="O42" s="87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80"/>
      <c r="AC42" s="72"/>
      <c r="AD42" s="72"/>
      <c r="AE42" s="72"/>
      <c r="AF42" s="72"/>
      <c r="AG42" s="72"/>
    </row>
    <row r="43" spans="1:36" ht="22.5" x14ac:dyDescent="0.2">
      <c r="A43" s="72"/>
      <c r="F43" s="79"/>
      <c r="G43" s="87"/>
      <c r="H43" s="87"/>
      <c r="I43" s="72"/>
      <c r="J43" s="72"/>
      <c r="K43" s="72"/>
      <c r="L43" s="72"/>
      <c r="M43" s="72"/>
      <c r="O43" s="87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80"/>
      <c r="AC43" s="72"/>
      <c r="AD43" s="72"/>
      <c r="AE43" s="72"/>
      <c r="AF43" s="72"/>
      <c r="AG43" s="72"/>
    </row>
    <row r="44" spans="1:36" ht="22.5" x14ac:dyDescent="0.2">
      <c r="A44" s="72"/>
      <c r="B44" s="108"/>
      <c r="C44" s="72"/>
      <c r="F44" s="101"/>
      <c r="I44" s="236"/>
      <c r="J44" s="236"/>
      <c r="K44" s="236"/>
      <c r="L44" s="236"/>
      <c r="M44" s="236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80"/>
      <c r="AC44" s="72"/>
      <c r="AD44" s="72"/>
      <c r="AE44" s="72"/>
      <c r="AF44" s="72"/>
      <c r="AG44" s="72"/>
    </row>
    <row r="45" spans="1:36" ht="18" customHeight="1" x14ac:dyDescent="0.2">
      <c r="A45" s="138" t="s">
        <v>75</v>
      </c>
      <c r="B45" s="138"/>
      <c r="C45" s="138"/>
      <c r="D45" s="74"/>
      <c r="E45" s="74"/>
      <c r="F45" s="102"/>
      <c r="I45" s="112" t="s">
        <v>75</v>
      </c>
      <c r="J45" s="112"/>
      <c r="K45" s="112"/>
      <c r="L45" s="112"/>
      <c r="M45" s="112"/>
      <c r="N45" s="74"/>
      <c r="O45" s="74"/>
      <c r="P45" s="74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80"/>
      <c r="AC45" s="72"/>
      <c r="AD45" s="72"/>
      <c r="AE45" s="72"/>
      <c r="AF45" s="72"/>
      <c r="AG45" s="72"/>
    </row>
    <row r="46" spans="1:36" ht="22.5" x14ac:dyDescent="0.2">
      <c r="A46" s="72"/>
      <c r="B46" s="96" t="s">
        <v>82</v>
      </c>
      <c r="C46" s="96"/>
      <c r="D46" s="96"/>
      <c r="E46" s="96"/>
      <c r="F46" s="103"/>
      <c r="I46" s="137" t="s">
        <v>82</v>
      </c>
      <c r="J46" s="137"/>
      <c r="K46" s="137"/>
      <c r="L46" s="137"/>
      <c r="M46" s="137"/>
      <c r="N46" s="96"/>
      <c r="O46" s="96"/>
      <c r="P46" s="96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80"/>
      <c r="AC46" s="72"/>
      <c r="AD46" s="72"/>
      <c r="AE46" s="72"/>
      <c r="AF46" s="72"/>
      <c r="AG46" s="72"/>
    </row>
    <row r="47" spans="1:36" ht="32.25" customHeight="1" x14ac:dyDescent="0.2">
      <c r="A47" s="72"/>
      <c r="B47" s="96"/>
      <c r="C47" s="96"/>
      <c r="D47" s="96"/>
      <c r="E47" s="96"/>
      <c r="F47" s="84"/>
      <c r="G47" s="96"/>
      <c r="H47" s="96"/>
      <c r="I47" s="74"/>
      <c r="J47" s="74"/>
      <c r="K47" s="74"/>
      <c r="L47" s="74"/>
      <c r="M47" s="96"/>
      <c r="N47" s="96"/>
      <c r="O47" s="96"/>
      <c r="P47" s="96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80"/>
      <c r="AC47" s="72"/>
      <c r="AD47" s="72"/>
      <c r="AE47" s="72"/>
      <c r="AF47" s="72"/>
      <c r="AG47" s="72"/>
    </row>
    <row r="48" spans="1:36" ht="32.25" customHeight="1" x14ac:dyDescent="0.2">
      <c r="A48" s="72"/>
      <c r="F48" s="79"/>
      <c r="G48" s="87"/>
      <c r="H48" s="87"/>
      <c r="I48" s="72"/>
      <c r="J48" s="72"/>
      <c r="K48" s="72"/>
      <c r="L48" s="72"/>
      <c r="M48" s="72"/>
      <c r="O48" s="87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80"/>
      <c r="AC48" s="72"/>
      <c r="AD48" s="72"/>
      <c r="AE48" s="72"/>
      <c r="AF48" s="72"/>
      <c r="AG48" s="72"/>
    </row>
    <row r="49" spans="1:33" ht="32.25" customHeight="1" x14ac:dyDescent="0.2">
      <c r="A49" s="72"/>
      <c r="B49" s="72"/>
      <c r="C49" s="87"/>
      <c r="D49" s="87"/>
      <c r="E49" s="72"/>
      <c r="F49" s="79"/>
      <c r="G49" s="72"/>
      <c r="H49" s="72"/>
      <c r="I49" s="72"/>
      <c r="J49" s="72"/>
      <c r="K49" s="72"/>
      <c r="L49" s="72"/>
      <c r="M49" s="72"/>
      <c r="N49" s="72"/>
      <c r="O49" s="87"/>
      <c r="P49" s="87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87"/>
      <c r="AB49" s="89"/>
      <c r="AC49" s="87"/>
      <c r="AD49" s="87"/>
      <c r="AE49" s="87"/>
      <c r="AF49" s="72"/>
      <c r="AG49" s="72"/>
    </row>
    <row r="50" spans="1:33" ht="32.25" customHeight="1" x14ac:dyDescent="0.2">
      <c r="A50" s="72"/>
      <c r="X50" s="72"/>
      <c r="AF50" s="72"/>
      <c r="AG50" s="72"/>
    </row>
    <row r="51" spans="1:33" ht="32.25" customHeight="1" x14ac:dyDescent="0.2">
      <c r="A51" s="72"/>
      <c r="R51" s="134"/>
      <c r="S51" s="134"/>
      <c r="T51" s="134"/>
      <c r="U51" s="134"/>
      <c r="V51" s="134"/>
      <c r="W51" s="134"/>
      <c r="X51" s="134"/>
      <c r="Y51" s="134"/>
      <c r="Z51" s="87"/>
      <c r="AA51" s="87"/>
      <c r="AB51" s="89"/>
      <c r="AC51" s="87"/>
      <c r="AD51" s="87"/>
      <c r="AE51" s="87"/>
      <c r="AF51" s="72"/>
      <c r="AG51" s="72"/>
    </row>
    <row r="52" spans="1:33" ht="32.25" customHeight="1" x14ac:dyDescent="0.2">
      <c r="A52" s="72"/>
      <c r="R52" s="135"/>
      <c r="S52" s="135"/>
      <c r="T52" s="135"/>
      <c r="U52" s="135"/>
      <c r="V52" s="135"/>
      <c r="W52" s="135"/>
      <c r="X52" s="135"/>
      <c r="Y52" s="135"/>
      <c r="Z52" s="72"/>
      <c r="AA52" s="72"/>
      <c r="AB52" s="80"/>
      <c r="AC52" s="72"/>
      <c r="AD52" s="72"/>
      <c r="AE52" s="72"/>
      <c r="AF52" s="72"/>
      <c r="AG52" s="72"/>
    </row>
    <row r="53" spans="1:33" ht="32.25" customHeight="1" x14ac:dyDescent="0.2">
      <c r="R53" s="134"/>
      <c r="S53" s="134"/>
      <c r="T53" s="134"/>
      <c r="U53" s="134"/>
      <c r="V53" s="134"/>
      <c r="W53" s="134"/>
      <c r="X53" s="134"/>
      <c r="Y53" s="134"/>
    </row>
  </sheetData>
  <mergeCells count="149">
    <mergeCell ref="G29:G30"/>
    <mergeCell ref="H29:H30"/>
    <mergeCell ref="AH7:AI7"/>
    <mergeCell ref="A9:B9"/>
    <mergeCell ref="F9:H9"/>
    <mergeCell ref="AE9:AF9"/>
    <mergeCell ref="A3:AG3"/>
    <mergeCell ref="A4:AG4"/>
    <mergeCell ref="AH4:AI4"/>
    <mergeCell ref="AH5:AI5"/>
    <mergeCell ref="I9:AD9"/>
    <mergeCell ref="A5:AG5"/>
    <mergeCell ref="A19:A20"/>
    <mergeCell ref="B19:C20"/>
    <mergeCell ref="D19:D20"/>
    <mergeCell ref="E19:E20"/>
    <mergeCell ref="F19:F20"/>
    <mergeCell ref="G19:G20"/>
    <mergeCell ref="H19:H20"/>
    <mergeCell ref="D17:D18"/>
    <mergeCell ref="E17:E18"/>
    <mergeCell ref="F17:F18"/>
    <mergeCell ref="G17:G18"/>
    <mergeCell ref="H17:H18"/>
    <mergeCell ref="A1:AG1"/>
    <mergeCell ref="A2:AG2"/>
    <mergeCell ref="C9:E9"/>
    <mergeCell ref="C10:E10"/>
    <mergeCell ref="C11:AD11"/>
    <mergeCell ref="I44:M44"/>
    <mergeCell ref="A7:AG7"/>
    <mergeCell ref="A12:A14"/>
    <mergeCell ref="B12:C14"/>
    <mergeCell ref="D12:D14"/>
    <mergeCell ref="A10:B10"/>
    <mergeCell ref="F10:H10"/>
    <mergeCell ref="A15:A16"/>
    <mergeCell ref="B15:C16"/>
    <mergeCell ref="D15:D16"/>
    <mergeCell ref="E15:E16"/>
    <mergeCell ref="F15:F16"/>
    <mergeCell ref="G15:G16"/>
    <mergeCell ref="AG12:AG14"/>
    <mergeCell ref="AF12:AF14"/>
    <mergeCell ref="A21:A22"/>
    <mergeCell ref="B21:C22"/>
    <mergeCell ref="B27:C28"/>
    <mergeCell ref="D27:D28"/>
    <mergeCell ref="AJ12:AJ14"/>
    <mergeCell ref="O13:Q13"/>
    <mergeCell ref="R13:T13"/>
    <mergeCell ref="U13:W13"/>
    <mergeCell ref="X13:Z13"/>
    <mergeCell ref="AD13:AE13"/>
    <mergeCell ref="AE10:AF10"/>
    <mergeCell ref="A11:B11"/>
    <mergeCell ref="I10:AD10"/>
    <mergeCell ref="N12:N14"/>
    <mergeCell ref="O12:Z12"/>
    <mergeCell ref="AA12:AA14"/>
    <mergeCell ref="AB12:AB14"/>
    <mergeCell ref="AC12:AC14"/>
    <mergeCell ref="AD12:AE12"/>
    <mergeCell ref="AD14:AE14"/>
    <mergeCell ref="I12:I34"/>
    <mergeCell ref="H15:H16"/>
    <mergeCell ref="A17:A18"/>
    <mergeCell ref="B17:C18"/>
    <mergeCell ref="AH12:AH14"/>
    <mergeCell ref="AI12:AI14"/>
    <mergeCell ref="E27:E28"/>
    <mergeCell ref="F27:F28"/>
    <mergeCell ref="A23:A24"/>
    <mergeCell ref="B23:C24"/>
    <mergeCell ref="D23:D24"/>
    <mergeCell ref="E23:E24"/>
    <mergeCell ref="F23:F24"/>
    <mergeCell ref="G23:G24"/>
    <mergeCell ref="H23:H24"/>
    <mergeCell ref="AI21:AI25"/>
    <mergeCell ref="AJ21:AJ25"/>
    <mergeCell ref="D21:D22"/>
    <mergeCell ref="E21:E22"/>
    <mergeCell ref="F21:F22"/>
    <mergeCell ref="G21:G22"/>
    <mergeCell ref="H21:H22"/>
    <mergeCell ref="AI26:AI32"/>
    <mergeCell ref="AJ26:AJ32"/>
    <mergeCell ref="A31:A32"/>
    <mergeCell ref="B31:C32"/>
    <mergeCell ref="D31:D32"/>
    <mergeCell ref="E31:E32"/>
    <mergeCell ref="F31:F32"/>
    <mergeCell ref="G31:G32"/>
    <mergeCell ref="H31:H32"/>
    <mergeCell ref="G25:G26"/>
    <mergeCell ref="H25:H26"/>
    <mergeCell ref="A25:A26"/>
    <mergeCell ref="B25:C26"/>
    <mergeCell ref="D25:D26"/>
    <mergeCell ref="E25:E26"/>
    <mergeCell ref="F25:F26"/>
    <mergeCell ref="A27:A28"/>
    <mergeCell ref="G27:G28"/>
    <mergeCell ref="H27:H28"/>
    <mergeCell ref="A29:A30"/>
    <mergeCell ref="B29:C30"/>
    <mergeCell ref="D29:D30"/>
    <mergeCell ref="E29:E30"/>
    <mergeCell ref="F29:F30"/>
    <mergeCell ref="AI33:AI34"/>
    <mergeCell ref="AJ33:AJ34"/>
    <mergeCell ref="A33:A34"/>
    <mergeCell ref="B33:C34"/>
    <mergeCell ref="D33:D34"/>
    <mergeCell ref="E33:E34"/>
    <mergeCell ref="F33:F34"/>
    <mergeCell ref="G33:G34"/>
    <mergeCell ref="H33:H34"/>
    <mergeCell ref="AC38:AD38"/>
    <mergeCell ref="B39:D39"/>
    <mergeCell ref="I39:M39"/>
    <mergeCell ref="N39:Q39"/>
    <mergeCell ref="R39:Y39"/>
    <mergeCell ref="AC39:AD39"/>
    <mergeCell ref="J33:J34"/>
    <mergeCell ref="K33:K34"/>
    <mergeCell ref="L33:L34"/>
    <mergeCell ref="M33:M34"/>
    <mergeCell ref="R51:Y51"/>
    <mergeCell ref="R52:Y52"/>
    <mergeCell ref="R53:Y53"/>
    <mergeCell ref="B40:D40"/>
    <mergeCell ref="I40:M40"/>
    <mergeCell ref="R40:Y40"/>
    <mergeCell ref="I46:M46"/>
    <mergeCell ref="Q49:Z49"/>
    <mergeCell ref="I41:M41"/>
    <mergeCell ref="A45:C45"/>
    <mergeCell ref="E13:E14"/>
    <mergeCell ref="F13:F14"/>
    <mergeCell ref="E12:H12"/>
    <mergeCell ref="G13:G14"/>
    <mergeCell ref="H13:H14"/>
    <mergeCell ref="J12:M12"/>
    <mergeCell ref="J13:J14"/>
    <mergeCell ref="K13:K14"/>
    <mergeCell ref="L13:L14"/>
    <mergeCell ref="M13:M14"/>
  </mergeCells>
  <pageMargins left="0.7" right="0.7" top="0.75" bottom="0.75" header="0.3" footer="0.3"/>
  <pageSetup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arelygarciapedraza@gmail.com</cp:lastModifiedBy>
  <cp:lastPrinted>2023-10-24T15:57:36Z</cp:lastPrinted>
  <dcterms:created xsi:type="dcterms:W3CDTF">2014-10-09T19:38:17Z</dcterms:created>
  <dcterms:modified xsi:type="dcterms:W3CDTF">2024-02-15T21:26:20Z</dcterms:modified>
</cp:coreProperties>
</file>